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506" windowWidth="7290" windowHeight="8535" tabRatio="642" firstSheet="13" activeTab="16"/>
  </bookViews>
  <sheets>
    <sheet name="Bevételek" sheetId="1" r:id="rId1"/>
    <sheet name="Kiadások" sheetId="2" r:id="rId2"/>
    <sheet name="3 éves pénzügyi terv" sheetId="3" r:id="rId3"/>
    <sheet name="ütemterv" sheetId="4" r:id="rId4"/>
    <sheet name="mérleg" sheetId="5" r:id="rId5"/>
    <sheet name="hivatal részletes ktvetése" sheetId="6" r:id="rId6"/>
    <sheet name="Ellátottak juttatásai" sheetId="7" r:id="rId7"/>
    <sheet name="Pénzeszköz átadás" sheetId="8" r:id="rId8"/>
    <sheet name="Felhalmozási kiadások" sheetId="9" r:id="rId9"/>
    <sheet name="Működési bevételek" sheetId="10" r:id="rId10"/>
    <sheet name="Állami támogatások" sheetId="11" r:id="rId11"/>
    <sheet name="Vagyonkimutatás" sheetId="12" r:id="rId12"/>
    <sheet name="Közvetett támogatások kimutatás" sheetId="13" r:id="rId13"/>
    <sheet name="Több éves kihatással járó felad" sheetId="14" r:id="rId14"/>
    <sheet name="Létszámösszetétel" sheetId="15" r:id="rId15"/>
    <sheet name="EU forrásból - projektek" sheetId="16" r:id="rId16"/>
    <sheet name="Céltartalékok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<sst xmlns="http://schemas.openxmlformats.org/spreadsheetml/2006/main" count="763" uniqueCount="388">
  <si>
    <t xml:space="preserve"> </t>
  </si>
  <si>
    <t>E.i.</t>
  </si>
  <si>
    <t>Bevételek</t>
  </si>
  <si>
    <t>Cím</t>
  </si>
  <si>
    <t>ei.</t>
  </si>
  <si>
    <t>Név</t>
  </si>
  <si>
    <t>csoport</t>
  </si>
  <si>
    <t>Kiemelt előirányzat neve</t>
  </si>
  <si>
    <t>név</t>
  </si>
  <si>
    <t>Működési  bevételek</t>
  </si>
  <si>
    <t>Működési bevételek</t>
  </si>
  <si>
    <t>e/ Ft</t>
  </si>
  <si>
    <t xml:space="preserve">                        Kiadások összesen :</t>
  </si>
  <si>
    <t>Személyi juttatások</t>
  </si>
  <si>
    <t>Munkáltatót terhelő járulék</t>
  </si>
  <si>
    <t>Dologi kiadások</t>
  </si>
  <si>
    <t>Beruházás</t>
  </si>
  <si>
    <t>Felújítás</t>
  </si>
  <si>
    <t>Kiadások</t>
  </si>
  <si>
    <t>Megnevezés</t>
  </si>
  <si>
    <t>Előirányzat-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</si>
  <si>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</si>
  <si>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</si>
  <si>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</si>
  <si>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</si>
  <si>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</si>
  <si>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</si>
  <si>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</si>
  <si>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</si>
  <si>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</si>
  <si>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</si>
  <si>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Novemb.</t>
  </si>
  <si>
    <t>Decemb.</t>
  </si>
  <si>
    <t>összesen</t>
  </si>
  <si>
    <t>Bevételek összesen</t>
  </si>
  <si>
    <t>I.</t>
  </si>
  <si>
    <t>II.</t>
  </si>
  <si>
    <t xml:space="preserve">3 éves </t>
  </si>
  <si>
    <t>BEVÉTEL</t>
  </si>
  <si>
    <t>Ö s s z e s e n :</t>
  </si>
  <si>
    <t>K I A D Á S</t>
  </si>
  <si>
    <t>Tartalékok</t>
  </si>
  <si>
    <t>Létszámkeret</t>
  </si>
  <si>
    <t>pénzügyi mérleg</t>
  </si>
  <si>
    <t>III.</t>
  </si>
  <si>
    <t>IV.</t>
  </si>
  <si>
    <t>Ellátottak pénzbeli juttatásai</t>
  </si>
  <si>
    <t>Bevétel összesen</t>
  </si>
  <si>
    <t>Kiadás összesen</t>
  </si>
  <si>
    <t>Működési célú  bevételek és kiadások  pénzügyi mérlege</t>
  </si>
  <si>
    <t xml:space="preserve">B e v é t e l e k </t>
  </si>
  <si>
    <t xml:space="preserve">K i a d á s o k </t>
  </si>
  <si>
    <t>Felhalmozási célú bevételek és kiadások pénzügyi mérlege</t>
  </si>
  <si>
    <t>Beruházások</t>
  </si>
  <si>
    <t>B e v é t e l e k</t>
  </si>
  <si>
    <t>Ft</t>
  </si>
  <si>
    <t>Mód.</t>
  </si>
  <si>
    <t>Telje-</t>
  </si>
  <si>
    <t>sítés</t>
  </si>
  <si>
    <t xml:space="preserve">Dologi kiadások                              </t>
  </si>
  <si>
    <t>Kiadás összesen:</t>
  </si>
  <si>
    <t>Harkakötöny Község Önkormányzata</t>
  </si>
  <si>
    <t>Kiadások összesen:</t>
  </si>
  <si>
    <t>Kiadás</t>
  </si>
  <si>
    <t>Működési költségvetés</t>
  </si>
  <si>
    <t>Felhalmozási költségvetés</t>
  </si>
  <si>
    <t>Tanyagondnoki szolgáltatás (önként vállalt feladat)</t>
  </si>
  <si>
    <t>Közvilágítás ( kötelező feladat )</t>
  </si>
  <si>
    <t>Igazgatás ( kötelező feladat )</t>
  </si>
  <si>
    <t>Család- és nővédelmi egészségügyi gondozás /védőnő/ (kötelező feladat )</t>
  </si>
  <si>
    <t>Háziorvosi alapellátás (kötelező feladat )</t>
  </si>
  <si>
    <t>Ifjúság-egészségügyi gondozás /gyermekorvos/ (kötelező feladat )</t>
  </si>
  <si>
    <t>Szociális étkeztetés (kötelező feladat )</t>
  </si>
  <si>
    <t>Fogorvosi alapellátás (kötelező feladat )</t>
  </si>
  <si>
    <t>Közutak üzemeltetése fenntartása (kötelező feladat )</t>
  </si>
  <si>
    <t>Iskolai intézményi étkeztetés (önként vállalt feladat )</t>
  </si>
  <si>
    <t>Könyvtári szolgáltatások (kötelező feladat )</t>
  </si>
  <si>
    <t>Működési célú támogatások államháztartáson belülről</t>
  </si>
  <si>
    <t>Közhatalmi bevételek</t>
  </si>
  <si>
    <t>Vagyoni típusú adók</t>
  </si>
  <si>
    <t>*magánszemélyek kommunális adója</t>
  </si>
  <si>
    <t>*helyi iparűzési adó</t>
  </si>
  <si>
    <t>Gépjárműadók</t>
  </si>
  <si>
    <t>Szolgáltatások ellenértéke</t>
  </si>
  <si>
    <t>Ellátási díjak</t>
  </si>
  <si>
    <t>Egyéb működési bevételek</t>
  </si>
  <si>
    <t>Felhalmozási bevételek</t>
  </si>
  <si>
    <t>Felhalmozási célú átvett pénzeszközök</t>
  </si>
  <si>
    <t>Finanszírozási bevételek</t>
  </si>
  <si>
    <t>Maradvány igénybevétel</t>
  </si>
  <si>
    <t>Munkaadókat terhelő járulékok és szociális hozzájárulási adó</t>
  </si>
  <si>
    <t>Egyéb működési célú kiadások</t>
  </si>
  <si>
    <t>Felújítások</t>
  </si>
  <si>
    <t>Egyéb felhalmozási célú kiadások</t>
  </si>
  <si>
    <t>Finanszírozási kiadások</t>
  </si>
  <si>
    <t>Felhalmozási célú támogatások államháztartáson belülről</t>
  </si>
  <si>
    <t>Működési célú átvett pénzeszközök</t>
  </si>
  <si>
    <t>Egyéb működési clú kiadások</t>
  </si>
  <si>
    <t>Város és Községgazdálkodási egyéb szoltáltatások (kötelező feladat)</t>
  </si>
  <si>
    <t>Informatikai eszközök beszerzése, létesítése</t>
  </si>
  <si>
    <t>Működési célú pénzmaradvány</t>
  </si>
  <si>
    <t>Felhalmozási célú pénzmaradvány</t>
  </si>
  <si>
    <t>Informatikai eszközök felújítása</t>
  </si>
  <si>
    <t>Egyéb működési célú támogatások államháztartáson belülre</t>
  </si>
  <si>
    <t>Egyéb működési célú támogatások államháztartáson kívülre</t>
  </si>
  <si>
    <t>Önkormányzatok működési támogatásai</t>
  </si>
  <si>
    <t>Egyéb működési célú támogatások bevételei államháztartáson belülről</t>
  </si>
  <si>
    <t>Önkormányzat  összes költségvetési bevétele</t>
  </si>
  <si>
    <t>Értékesítési és forgalmi adó</t>
  </si>
  <si>
    <t>Társadalombiztosítás pénzügyi alapjai /OEP/</t>
  </si>
  <si>
    <t>Elkülönített Állami Pénzalapok /Munkaügyi Központ/</t>
  </si>
  <si>
    <t>NAKVI Központi kezelésű előirányzatok</t>
  </si>
  <si>
    <t>Előző évi költségvetési maradvány igénybevétele</t>
  </si>
  <si>
    <t>Önkormányzat  összes költségvetési kiadása</t>
  </si>
  <si>
    <t>Finanszírozási  bevételek</t>
  </si>
  <si>
    <t>Egyéb működési kiadások</t>
  </si>
  <si>
    <t>*helyi gépjárműadó</t>
  </si>
  <si>
    <t xml:space="preserve">Felhalmozási célú átvett pénzeszközök </t>
  </si>
  <si>
    <t>Kiszámlázott általános forgalmi adó</t>
  </si>
  <si>
    <t>Kamatbevételek</t>
  </si>
  <si>
    <t>Felhalmozáci  célú támogatások államháztartáson belülről</t>
  </si>
  <si>
    <t>Egyéb felhalmozási  célú támogatások bevételei államháztartáson belülről</t>
  </si>
  <si>
    <t>Betétek megszűntetése</t>
  </si>
  <si>
    <t xml:space="preserve">Iparűzési adó </t>
  </si>
  <si>
    <t xml:space="preserve">                           </t>
  </si>
  <si>
    <t>2016. év</t>
  </si>
  <si>
    <t>2017. év</t>
  </si>
  <si>
    <t>pénzügyi terv</t>
  </si>
  <si>
    <t>Intézményen kívüli gyermekétkeztetés (önként vállalt feladat)</t>
  </si>
  <si>
    <t>Ingatlanok beszerzése, létesítése</t>
  </si>
  <si>
    <t xml:space="preserve"> Ingtlanok felújítása - Belterületi utca felújítása</t>
  </si>
  <si>
    <t>Ingatlanok felújítása-Önkormányzati ingatlanok felújítása</t>
  </si>
  <si>
    <t>2016.</t>
  </si>
  <si>
    <t>Forint</t>
  </si>
  <si>
    <t>Harkakötöny Község Önkormányzat  2016. évi költségvetés</t>
  </si>
  <si>
    <t>Eredeti</t>
  </si>
  <si>
    <t>2018. év</t>
  </si>
  <si>
    <t>Egyéb felhalmozási célú támogatások államháztartáson belülre-KEOP-4.10.0/N/14-2014-0359 projekt túlfizetés visszautalása</t>
  </si>
  <si>
    <t xml:space="preserve"> Forint</t>
  </si>
  <si>
    <t>Bevételek összesen :</t>
  </si>
  <si>
    <t>Kiadások összesen :</t>
  </si>
  <si>
    <t>Mód. I.</t>
  </si>
  <si>
    <t>2016. június 30.</t>
  </si>
  <si>
    <t>2016. június 29.</t>
  </si>
  <si>
    <t>Mód. II.</t>
  </si>
  <si>
    <t>2016. november 18.</t>
  </si>
  <si>
    <t>Államháztartáson belüli megelőlegezések visszafizetése</t>
  </si>
  <si>
    <t>2016.november 18.</t>
  </si>
  <si>
    <t>Kimutatás az önkormányzat által a lakosságnak juttatott támogatásokról, szociális, rászorultsági jellegű ellátásokról</t>
  </si>
  <si>
    <t>Egyéb nem intézményi ellátások</t>
  </si>
  <si>
    <t>Helyi lakásfenntartási támogatás</t>
  </si>
  <si>
    <t>Rendkívüli települési támogatás</t>
  </si>
  <si>
    <t>Köztemestés</t>
  </si>
  <si>
    <t>Összesen:</t>
  </si>
  <si>
    <t>Pénzeszközátadás és támogatás értékű kiadások</t>
  </si>
  <si>
    <t>részletezése</t>
  </si>
  <si>
    <t xml:space="preserve">                                                                                                                  ( e/Ft )</t>
  </si>
  <si>
    <t xml:space="preserve">Átadás célja </t>
  </si>
  <si>
    <t>Első lakáshozjutási támogatás    5 fő x 100.000</t>
  </si>
  <si>
    <t>Civil szervvezetek támogatása   /önként vállalt feladat/</t>
  </si>
  <si>
    <t xml:space="preserve">Százszorszépföld Egyesület </t>
  </si>
  <si>
    <t>Falugondnokok Duna-Tisza közi Egyesülete</t>
  </si>
  <si>
    <t>Homokhátsági Regionális Hulladékgazdálkodási</t>
  </si>
  <si>
    <t>Települési Önkormányzatok Országos Szövetsége</t>
  </si>
  <si>
    <t>Polgárvédelmi tagdíj</t>
  </si>
  <si>
    <t xml:space="preserve">Központi ügyeleti díj </t>
  </si>
  <si>
    <t>Vakáció Kht. Támogatás</t>
  </si>
  <si>
    <t>KEOP-4.10.0/N/14-2014-0359 projekt túlfizetés visszautalása</t>
  </si>
  <si>
    <t>Mindösszesen:</t>
  </si>
  <si>
    <t>Felső-Bácska Vidékfejlesztési Egyesület - tagi kölcsön</t>
  </si>
  <si>
    <t>Mód. III.</t>
  </si>
  <si>
    <t>Központi költségvetési szervek</t>
  </si>
  <si>
    <t>Társulások és költségvetési szerveik</t>
  </si>
  <si>
    <t>Felhalmozási célú önkormányzati támogatások</t>
  </si>
  <si>
    <t>*Egyéb közhatalmi bevételek</t>
  </si>
  <si>
    <t>Készletértékesítés ellenértéke</t>
  </si>
  <si>
    <t>Biztosító által fizetett kártérítés</t>
  </si>
  <si>
    <t>Államháztartáson belüli megelőlegezések</t>
  </si>
  <si>
    <t>Mód.III.</t>
  </si>
  <si>
    <t>Működési célú visszatérítendő támogatások, kölcsönök nyújtása</t>
  </si>
  <si>
    <t>Közművelődés- közösségi és társadalmi részvétel fejlesztése</t>
  </si>
  <si>
    <t>Közművelődés- közösségi és társadalmi részvétel fejlesztése (kötelező feladat)</t>
  </si>
  <si>
    <t xml:space="preserve">           Beruházás</t>
  </si>
  <si>
    <t xml:space="preserve">K i m u t a t á s </t>
  </si>
  <si>
    <t xml:space="preserve">a helyi önkormányzat nevében végzett beruházások, felújítások </t>
  </si>
  <si>
    <t>kiadásairól beruházásonként, felújításonként</t>
  </si>
  <si>
    <t>Felhalm.kiadás összesen</t>
  </si>
  <si>
    <t>Közfoglalkoztatás</t>
  </si>
  <si>
    <t>Egyéb tárgyi eszközök beszerzése, létesítése</t>
  </si>
  <si>
    <t>Igazgatási tevékenység</t>
  </si>
  <si>
    <t>Önkormányzati ingatlanok felújítása</t>
  </si>
  <si>
    <t>Önkormányzati Ingatlan vásárlás</t>
  </si>
  <si>
    <t>Könyvtári szolgáltatások</t>
  </si>
  <si>
    <t xml:space="preserve">Közösségi színtér műszaki technikai eszközállományának, berendezési tárgyainak gyarapítása, épületének karbantartása, felújítása </t>
  </si>
  <si>
    <t>Mindösszesen</t>
  </si>
  <si>
    <t>Tanyagondnoki szolgáltatás</t>
  </si>
  <si>
    <t>Család és nővédelmi egészségügyi gondozás</t>
  </si>
  <si>
    <t>Iskolai intézményi étkeztetés</t>
  </si>
  <si>
    <t>Egyéb tárgyi eszközök beszerzése létesítése</t>
  </si>
  <si>
    <t>Működési bevételek részletezése</t>
  </si>
  <si>
    <t>Halastó bérlet</t>
  </si>
  <si>
    <t>Helységbérlet</t>
  </si>
  <si>
    <t>Közterülethasználati díj</t>
  </si>
  <si>
    <t>Kamatbevétel</t>
  </si>
  <si>
    <t>Egyéb működési bevétel</t>
  </si>
  <si>
    <t>Egyéb saját bevétele</t>
  </si>
  <si>
    <t>ÁFA bevétel</t>
  </si>
  <si>
    <t>ÁFA bevételek és visszatérítések</t>
  </si>
  <si>
    <t>Szociális étkeztetés</t>
  </si>
  <si>
    <t xml:space="preserve">Étkezési térítési dij </t>
  </si>
  <si>
    <t>Intézményi étkeztetés</t>
  </si>
  <si>
    <t>Önkormányzat összesen:</t>
  </si>
  <si>
    <t>Működési és felhalmozási  célú támogatások államháztartáson belülről</t>
  </si>
  <si>
    <t>Zöldterület-gazdálkodással kapcsolatos feladatok ellátásának támogatása</t>
  </si>
  <si>
    <t>Közvilágítás fenntartásának támogatása</t>
  </si>
  <si>
    <t>Köztemető fenntartással kapcsolatos feladatok</t>
  </si>
  <si>
    <t>Közutak fenntartásának támogatása</t>
  </si>
  <si>
    <t>Egyéb önkormányzati feladatok támogatása</t>
  </si>
  <si>
    <t>Lakott külterülettel kapcsolatos feladatok támogatása</t>
  </si>
  <si>
    <t>A települési önkormányzatok szociális feladatainak egyéb támogatása</t>
  </si>
  <si>
    <t>Falugondnoki vagy tanyagondnoki szolgáltatás</t>
  </si>
  <si>
    <t>Települési önkormányzatok nyilvános könyvtári és közművelődési feladatainak támogatása</t>
  </si>
  <si>
    <t>2015. évről áthúzódó bérkompenzáció támogatása</t>
  </si>
  <si>
    <t>Gyermekétkeztetés támogatása</t>
  </si>
  <si>
    <t xml:space="preserve"> A finanszírozás szempontjából elismert dolgozók bértámogatása</t>
  </si>
  <si>
    <t>Gyemekétkeztetés üzemeltetési támogatása</t>
  </si>
  <si>
    <t>A rászoruló gyermekek intézményen kívüli szünidei étkeztetésének támogatása</t>
  </si>
  <si>
    <t>Szociális ágazati pótlék</t>
  </si>
  <si>
    <t>Működési célú költségvetési támogatások és kiegészítő támogatások</t>
  </si>
  <si>
    <t>2016. évi májusi pótigénylés települési önk. működésének támogatása</t>
  </si>
  <si>
    <t>Előző évi elszámolásból származó bevételek</t>
  </si>
  <si>
    <t>Felhalmozási célú önkorányzati támogatások</t>
  </si>
  <si>
    <t>Módosított előirányzat</t>
  </si>
  <si>
    <t xml:space="preserve">                                                                              Forint</t>
  </si>
  <si>
    <t xml:space="preserve">Bevételi előirányzat  jogcíme </t>
  </si>
  <si>
    <t>2016.december 31.</t>
  </si>
  <si>
    <t>2016. december 31.</t>
  </si>
  <si>
    <t>Teljesítés</t>
  </si>
  <si>
    <t>2016. évi teljesített adatok</t>
  </si>
  <si>
    <t>Beruházási célú előzetesen felszámított általános forgalmi adó</t>
  </si>
  <si>
    <t>Pénzeszközök lekötött bankbetétként elhelyezése</t>
  </si>
  <si>
    <t xml:space="preserve">  </t>
  </si>
  <si>
    <t>Közvetitett szolgáltatások ellenértéke</t>
  </si>
  <si>
    <t>Köztemető-fenntartás és működtetés (kötelező feladat)</t>
  </si>
  <si>
    <t xml:space="preserve">Önkormányzatok elszámolásai a központi költségvetéssel </t>
  </si>
  <si>
    <t>Finanszirozási kiadások</t>
  </si>
  <si>
    <t>Hosszabb idő tartamú közfoglalkoztatás</t>
  </si>
  <si>
    <t>Közfoglalkoztatási mintaprogram      (önként vállalt )</t>
  </si>
  <si>
    <t>Mezőgazdasági támogatás - ( Tanyafejlesztési Program ) (önként vállalt feladat)</t>
  </si>
  <si>
    <t>Munkahelyi étkeztetés köznevelési intézményben (önként vállalt feladat)</t>
  </si>
  <si>
    <t xml:space="preserve">Lakásfenntartással, lakhatással összefüggő ellátások </t>
  </si>
  <si>
    <t xml:space="preserve">Ellátottak pénzbeli juttatásai </t>
  </si>
  <si>
    <t>Egyéb szociális pénzbeli és természetbeli ellátások, támogatások</t>
  </si>
  <si>
    <t>Forgatási és befektetés célú finnanszírozási műveletek</t>
  </si>
  <si>
    <t>Zöldterület- kezelés</t>
  </si>
  <si>
    <t>Gép Károlyné Díj, tagdíj</t>
  </si>
  <si>
    <t>Kiskun Önkormányzatok Szövetsége</t>
  </si>
  <si>
    <t>Felső-Bácska Vidékfejlesztési Egyesület (tagi költsön és tagdíj)</t>
  </si>
  <si>
    <t>Szociális Szolgáltató Központ működtetése, Központi irányítás költsége</t>
  </si>
  <si>
    <t xml:space="preserve">Teljesítés </t>
  </si>
  <si>
    <t>Tárgyi eszközök bérbeadásából származó bevétel</t>
  </si>
  <si>
    <t>Közvetített szolgáltatások ellenértéke</t>
  </si>
  <si>
    <t>Közfoglalkoztatási mintaprogram</t>
  </si>
  <si>
    <t>Készletértékesít ellenértéke</t>
  </si>
  <si>
    <t>Egyéb saját bevétel</t>
  </si>
  <si>
    <t>Egyéb műkődési bevétel</t>
  </si>
  <si>
    <t>Munkahelyi étkeztetés köznevelési intézményben</t>
  </si>
  <si>
    <t xml:space="preserve">Központi költségvetés funkcióra nem sorolható bevételei államháztartáson kívülről </t>
  </si>
  <si>
    <t>Mezőgazdasági támogatások</t>
  </si>
  <si>
    <t>Intézményen kívüli gyermekétkeztetés</t>
  </si>
  <si>
    <t>v a g y o n á l l a p o t a</t>
  </si>
  <si>
    <t>e/Ft</t>
  </si>
  <si>
    <t>Eszközök</t>
  </si>
  <si>
    <t>A</t>
  </si>
  <si>
    <t>Nemzeti vagyonba tartozó befektetett eszközök</t>
  </si>
  <si>
    <t>A/I.</t>
  </si>
  <si>
    <t>Immateriális javak</t>
  </si>
  <si>
    <t>1.</t>
  </si>
  <si>
    <t>A/II.</t>
  </si>
  <si>
    <t>Tárgyi eszközök</t>
  </si>
  <si>
    <t xml:space="preserve">1. </t>
  </si>
  <si>
    <t>Ingatlanok és kapcsolódó vagyoni értékű jogok</t>
  </si>
  <si>
    <t>2.</t>
  </si>
  <si>
    <t>Gépek, berendezések, felszerelések, járművek</t>
  </si>
  <si>
    <t>A/III.</t>
  </si>
  <si>
    <t>Befektetett pénzügyi eszközök</t>
  </si>
  <si>
    <t>Tartós részesedések</t>
  </si>
  <si>
    <t>A/IV.</t>
  </si>
  <si>
    <t>Koncesszióba, vagyonkezelésbe adott eszközök</t>
  </si>
  <si>
    <t>B</t>
  </si>
  <si>
    <t>Nemzeti vagyonba tartozó forgóeszközök</t>
  </si>
  <si>
    <t>B/I</t>
  </si>
  <si>
    <t>Készletek</t>
  </si>
  <si>
    <t>Vásárolt készletek</t>
  </si>
  <si>
    <t>C</t>
  </si>
  <si>
    <t>Pénzeszközök</t>
  </si>
  <si>
    <t>Pénztárak, csekkek, betétkönyvek</t>
  </si>
  <si>
    <t>Forintszámlák</t>
  </si>
  <si>
    <t>D</t>
  </si>
  <si>
    <t>Követelések</t>
  </si>
  <si>
    <t>Költségvetési évben esedékes követelések</t>
  </si>
  <si>
    <t>E</t>
  </si>
  <si>
    <t>Egyéb sajátos eszközoldali elszámolások</t>
  </si>
  <si>
    <t>Források</t>
  </si>
  <si>
    <t>G</t>
  </si>
  <si>
    <t>Saját tőke</t>
  </si>
  <si>
    <t>Nemzeti vagyon induláskori értéke</t>
  </si>
  <si>
    <t>Felhalmozott eredmény</t>
  </si>
  <si>
    <t>H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</si>
  <si>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</si>
  <si>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</si>
  <si>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</si>
  <si>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</si>
  <si>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Az önkormányzatnak garancia és kezességvállalása nincs.</t>
  </si>
  <si>
    <t>Harkakötöny Községi Önkormányzat 2016. december 31-i</t>
  </si>
  <si>
    <t>Lekötött bankbetétek</t>
  </si>
  <si>
    <t>Nemzeti vagyon változásai</t>
  </si>
  <si>
    <t>C/I.</t>
  </si>
  <si>
    <t>C/II.</t>
  </si>
  <si>
    <t>C/III.</t>
  </si>
  <si>
    <t>D/I.</t>
  </si>
  <si>
    <t>D/III.</t>
  </si>
  <si>
    <t>Követelés jellegű sajátos elszámolások</t>
  </si>
  <si>
    <t>G/I.</t>
  </si>
  <si>
    <t>G/II.</t>
  </si>
  <si>
    <t>G/III.</t>
  </si>
  <si>
    <t>Pénzeszközön kívüli egyéb eszközök induláskori értéke és változásai</t>
  </si>
  <si>
    <t>G/IV.</t>
  </si>
  <si>
    <t>G/VI.</t>
  </si>
  <si>
    <t>Mérleg szerinti eremény</t>
  </si>
  <si>
    <t>H/I.</t>
  </si>
  <si>
    <t>H/II.</t>
  </si>
  <si>
    <t>H/III.</t>
  </si>
  <si>
    <t>Éven túli lejáratú forint lekötött betétek</t>
  </si>
  <si>
    <t>Forintpénztár</t>
  </si>
  <si>
    <t>Kincstáron kívüli forintszámlák</t>
  </si>
  <si>
    <t>E/I.</t>
  </si>
  <si>
    <t>Előzetesen felszámított általános forgalmi adó elszámolása</t>
  </si>
  <si>
    <t>E/II.</t>
  </si>
  <si>
    <t>Fizetendő általános forgalmi adó elszámolása</t>
  </si>
  <si>
    <t>E/III.</t>
  </si>
  <si>
    <t>J.</t>
  </si>
  <si>
    <t>Passzív Időbeli elhatárolások</t>
  </si>
  <si>
    <t>Harkakötöny Község Önkormányzata  céltartalékainak kimutatása</t>
  </si>
  <si>
    <t>Céltartalék megnevezése</t>
  </si>
  <si>
    <t>Összeg</t>
  </si>
  <si>
    <t>Összesen</t>
  </si>
  <si>
    <t>Az önkormányzatnak nincs céltartaléka.</t>
  </si>
  <si>
    <t>Több éves kihatással járó feladatok</t>
  </si>
  <si>
    <t>k i m u t a t á s a</t>
  </si>
  <si>
    <t>Terv</t>
  </si>
  <si>
    <t>Az önkormányzatnak nincs több kihatással járó feladata.</t>
  </si>
  <si>
    <t>K I M U T A T Á S</t>
  </si>
  <si>
    <t>Az önkormányzat létszámösszetételéről</t>
  </si>
  <si>
    <t>Intézmény neve</t>
  </si>
  <si>
    <t>Létszám/ fő</t>
  </si>
  <si>
    <t>Önkormányzatok és önkormányzati hivatalok jogalkotó és általános igazgatási tevékenysége</t>
  </si>
  <si>
    <t>Város-, községgazdálkodási egyéb szolgáltatások</t>
  </si>
  <si>
    <t>Falugondnoki, tanyagondnoki  szolgáltatás</t>
  </si>
  <si>
    <t xml:space="preserve">Az Európai Uniós forrásból finanszírozott támogatással megvalósuló  </t>
  </si>
  <si>
    <t>programok, projektek</t>
  </si>
  <si>
    <t>Program neve</t>
  </si>
  <si>
    <t>Közvetett támogatások  kimutatása</t>
  </si>
  <si>
    <t>Támogatás jogcíme</t>
  </si>
  <si>
    <t>Rezsi költség</t>
  </si>
  <si>
    <t>Helységek , eszközök hasznosításából származó bevételből nyújtott kedvezmény, mentesség összege (Háziorvosi alapellátás )</t>
  </si>
  <si>
    <t>Ellátottak térítési díjának, kártérítésének méltányossági alapon történő elengedésének összege:</t>
  </si>
  <si>
    <t>A lakosság részére lakásépítéshez, lakásfelújításhoz nyújtott kölcsönök elengedésének összege:</t>
  </si>
  <si>
    <t>A helyi adónál, gépjárműadónál biztosított kedvezmény, mentesség összege adónemenként:</t>
  </si>
  <si>
    <t>Egyéb nyújtott kedvezmény vagy kölcsön elengedésének összege:</t>
  </si>
  <si>
    <t>Ellátottak pénzbeli juttatásai                                                                                                                                 Forint</t>
  </si>
  <si>
    <t>Az önkormányzatnak külön nyilvántartásban szerplő vagyona nincs.</t>
  </si>
  <si>
    <t xml:space="preserve">             7 /2017.(IV.26. )   Kt.sz. rendelet 3.sz. melléklete</t>
  </si>
  <si>
    <r>
      <t xml:space="preserve">7 </t>
    </r>
    <r>
      <rPr>
        <sz val="10"/>
        <rFont val="Times New Roman"/>
        <family val="1"/>
      </rPr>
      <t>/2017.(IV.26. ) Kt.sz.rendelet  9. sz. melléklete</t>
    </r>
  </si>
  <si>
    <r>
      <t xml:space="preserve">7 </t>
    </r>
    <r>
      <rPr>
        <sz val="10"/>
        <rFont val="Times New Roman"/>
        <family val="1"/>
      </rPr>
      <t>/2017.( IV.26.  ) Kt.sz.rendelet 9. sz. melléklete</t>
    </r>
  </si>
  <si>
    <t>7/2017.(IV.26.  ) Kt.sz.rendelet  10. sz. melléklete</t>
  </si>
  <si>
    <r>
      <t xml:space="preserve">  7</t>
    </r>
    <r>
      <rPr>
        <sz val="8"/>
        <rFont val="Times New Roman"/>
        <family val="1"/>
      </rPr>
      <t>/2017.(IV.26.) Kt.sz.rendelet  13 .sz. melléklete</t>
    </r>
  </si>
  <si>
    <r>
      <t xml:space="preserve">                                                                                                  7/</t>
    </r>
    <r>
      <rPr>
        <sz val="8"/>
        <rFont val="Times New Roman"/>
        <family val="1"/>
      </rPr>
      <t>2017. (IV.26.) Kt.sz.rendelet  16 .sz. melléklete</t>
    </r>
  </si>
  <si>
    <r>
      <t xml:space="preserve">                                                                                                                              7 /</t>
    </r>
    <r>
      <rPr>
        <sz val="8"/>
        <rFont val="Times New Roman"/>
        <family val="1"/>
      </rPr>
      <t>2017.(IV.26.) Kt.sz.rendelet  8 .sz. melléklete</t>
    </r>
  </si>
  <si>
    <t>7/2017. (IV.26.) Kt.sz.rendelet 4.sz. melléklete</t>
  </si>
  <si>
    <t>7/2017.( IV.26.) Kt.sz.rendelet 11.sz. melléklete</t>
  </si>
  <si>
    <r>
      <t xml:space="preserve">    7</t>
    </r>
    <r>
      <rPr>
        <sz val="8"/>
        <rFont val="Times New Roman"/>
        <family val="1"/>
      </rPr>
      <t>/2017.(IV.26.) Kt.sz.rendelet  12.sz. melléklete</t>
    </r>
  </si>
  <si>
    <t>7/2017. (IV.26.) Kt. sz. 19. sz. melléklete</t>
  </si>
  <si>
    <t>7/2017.  (IV.26.) Kt.sz.rendelet  5.sz. melléklete</t>
  </si>
  <si>
    <t>7/2017. (IV.26.) Kt.sz.rendelet  6.sz. melléklete</t>
  </si>
  <si>
    <t>7/2017.(IV.26. Kt.sz.rendelet  7.sz. melléklete</t>
  </si>
  <si>
    <t>7 /2017. (IV.26.) Kt. sz. rendelet 14. számú melléklete</t>
  </si>
  <si>
    <t>7/2017. (IV.26.) Kt.sz.rendelet 15 .sz. melléklete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</si>
</sst>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;[Red]#,##0"/>
    <numFmt numFmtId="181" formatCode="#,##0.0"/>
  </numFmts>
  <fonts count="80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8" tint="0.5999900102615356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859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justify"/>
    </xf>
    <xf numFmtId="3" fontId="1" fillId="33" borderId="11" xfId="0" applyNumberFormat="1" applyFont="1" applyFill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2" fillId="34" borderId="1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7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19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right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right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justify"/>
    </xf>
    <xf numFmtId="0" fontId="6" fillId="0" borderId="0" xfId="0" applyFont="1" applyAlignment="1">
      <alignment wrapText="1"/>
    </xf>
    <xf numFmtId="3" fontId="1" fillId="33" borderId="31" xfId="0" applyNumberFormat="1" applyFont="1" applyFill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19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3" fontId="8" fillId="0" borderId="22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0" fontId="6" fillId="0" borderId="24" xfId="0" applyFont="1" applyFill="1" applyBorder="1" applyAlignment="1">
      <alignment vertical="top" wrapText="1"/>
    </xf>
    <xf numFmtId="1" fontId="8" fillId="0" borderId="22" xfId="0" applyNumberFormat="1" applyFont="1" applyFill="1" applyBorder="1" applyAlignment="1">
      <alignment horizontal="right" vertical="top" wrapText="1"/>
    </xf>
    <xf numFmtId="1" fontId="1" fillId="0" borderId="36" xfId="0" applyNumberFormat="1" applyFont="1" applyFill="1" applyBorder="1" applyAlignment="1">
      <alignment horizontal="right" vertical="top" wrapText="1"/>
    </xf>
    <xf numFmtId="3" fontId="13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 horizontal="right" vertical="top" wrapText="1"/>
    </xf>
    <xf numFmtId="3" fontId="2" fillId="0" borderId="37" xfId="0" applyNumberFormat="1" applyFont="1" applyBorder="1" applyAlignment="1">
      <alignment horizontal="right" vertical="top" wrapText="1"/>
    </xf>
    <xf numFmtId="0" fontId="24" fillId="0" borderId="35" xfId="0" applyFont="1" applyBorder="1" applyAlignment="1">
      <alignment/>
    </xf>
    <xf numFmtId="0" fontId="7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right" vertical="top" wrapText="1"/>
    </xf>
    <xf numFmtId="0" fontId="6" fillId="0" borderId="38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8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40" xfId="0" applyFont="1" applyFill="1" applyBorder="1" applyAlignment="1">
      <alignment horizontal="right" vertical="top" wrapText="1"/>
    </xf>
    <xf numFmtId="0" fontId="17" fillId="0" borderId="22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right" vertical="top" wrapText="1"/>
    </xf>
    <xf numFmtId="0" fontId="19" fillId="0" borderId="16" xfId="0" applyFont="1" applyFill="1" applyBorder="1" applyAlignment="1">
      <alignment horizontal="right" vertical="top" wrapText="1"/>
    </xf>
    <xf numFmtId="3" fontId="19" fillId="0" borderId="16" xfId="0" applyNumberFormat="1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 horizontal="right" vertical="top" wrapText="1"/>
    </xf>
    <xf numFmtId="1" fontId="8" fillId="0" borderId="16" xfId="0" applyNumberFormat="1" applyFont="1" applyFill="1" applyBorder="1" applyAlignment="1">
      <alignment horizontal="right" vertical="top" wrapText="1"/>
    </xf>
    <xf numFmtId="0" fontId="24" fillId="0" borderId="32" xfId="0" applyFont="1" applyBorder="1" applyAlignment="1">
      <alignment/>
    </xf>
    <xf numFmtId="0" fontId="17" fillId="0" borderId="0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4" fillId="0" borderId="33" xfId="0" applyFont="1" applyBorder="1" applyAlignment="1">
      <alignment/>
    </xf>
    <xf numFmtId="0" fontId="26" fillId="34" borderId="33" xfId="0" applyFont="1" applyFill="1" applyBorder="1" applyAlignment="1">
      <alignment/>
    </xf>
    <xf numFmtId="0" fontId="16" fillId="0" borderId="33" xfId="0" applyFont="1" applyBorder="1" applyAlignment="1">
      <alignment/>
    </xf>
    <xf numFmtId="0" fontId="6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7" fillId="0" borderId="25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0" fontId="16" fillId="35" borderId="33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6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29" fillId="33" borderId="44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top" wrapText="1"/>
    </xf>
    <xf numFmtId="0" fontId="29" fillId="33" borderId="4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20" fillId="0" borderId="33" xfId="0" applyFont="1" applyBorder="1" applyAlignment="1">
      <alignment horizontal="right" vertical="top" wrapText="1"/>
    </xf>
    <xf numFmtId="3" fontId="20" fillId="34" borderId="33" xfId="0" applyNumberFormat="1" applyFont="1" applyFill="1" applyBorder="1" applyAlignment="1">
      <alignment horizontal="right" vertical="top" wrapText="1"/>
    </xf>
    <xf numFmtId="3" fontId="20" fillId="34" borderId="43" xfId="0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/>
    </xf>
    <xf numFmtId="0" fontId="20" fillId="0" borderId="42" xfId="0" applyFont="1" applyBorder="1" applyAlignment="1">
      <alignment horizontal="left" vertical="top" wrapText="1"/>
    </xf>
    <xf numFmtId="3" fontId="20" fillId="0" borderId="33" xfId="0" applyNumberFormat="1" applyFont="1" applyBorder="1" applyAlignment="1">
      <alignment horizontal="right" vertical="top" wrapText="1"/>
    </xf>
    <xf numFmtId="3" fontId="20" fillId="0" borderId="43" xfId="0" applyNumberFormat="1" applyFont="1" applyBorder="1" applyAlignment="1">
      <alignment horizontal="right" vertical="top" wrapText="1"/>
    </xf>
    <xf numFmtId="3" fontId="29" fillId="0" borderId="46" xfId="0" applyNumberFormat="1" applyFont="1" applyBorder="1" applyAlignment="1">
      <alignment horizontal="right" vertical="top" wrapText="1"/>
    </xf>
    <xf numFmtId="3" fontId="29" fillId="0" borderId="47" xfId="0" applyNumberFormat="1" applyFont="1" applyBorder="1" applyAlignment="1">
      <alignment horizontal="right" vertical="top" wrapText="1"/>
    </xf>
    <xf numFmtId="3" fontId="20" fillId="0" borderId="33" xfId="0" applyNumberFormat="1" applyFont="1" applyBorder="1" applyAlignment="1" applyProtection="1">
      <alignment horizontal="right" vertical="top" wrapText="1"/>
      <protection locked="0"/>
    </xf>
    <xf numFmtId="3" fontId="20" fillId="0" borderId="43" xfId="0" applyNumberFormat="1" applyFont="1" applyBorder="1" applyAlignment="1" applyProtection="1">
      <alignment horizontal="right" vertical="top" wrapText="1"/>
      <protection locked="0"/>
    </xf>
    <xf numFmtId="3" fontId="20" fillId="35" borderId="33" xfId="0" applyNumberFormat="1" applyFont="1" applyFill="1" applyBorder="1" applyAlignment="1" applyProtection="1">
      <alignment horizontal="right" vertical="top" wrapText="1"/>
      <protection locked="0"/>
    </xf>
    <xf numFmtId="0" fontId="20" fillId="0" borderId="48" xfId="0" applyFont="1" applyBorder="1" applyAlignment="1">
      <alignment horizontal="right" vertical="top" wrapText="1"/>
    </xf>
    <xf numFmtId="0" fontId="20" fillId="0" borderId="49" xfId="0" applyFont="1" applyBorder="1" applyAlignment="1">
      <alignment horizontal="right" vertical="top" wrapText="1"/>
    </xf>
    <xf numFmtId="3" fontId="20" fillId="34" borderId="49" xfId="0" applyNumberFormat="1" applyFont="1" applyFill="1" applyBorder="1" applyAlignment="1" applyProtection="1">
      <alignment horizontal="right" vertical="top" wrapText="1"/>
      <protection locked="0"/>
    </xf>
    <xf numFmtId="3" fontId="20" fillId="0" borderId="49" xfId="0" applyNumberFormat="1" applyFont="1" applyBorder="1" applyAlignment="1" applyProtection="1">
      <alignment horizontal="right" vertical="top" wrapText="1"/>
      <protection locked="0"/>
    </xf>
    <xf numFmtId="3" fontId="20" fillId="0" borderId="50" xfId="0" applyNumberFormat="1" applyFont="1" applyBorder="1" applyAlignment="1" applyProtection="1">
      <alignment horizontal="right" vertical="top" wrapText="1"/>
      <protection locked="0"/>
    </xf>
    <xf numFmtId="0" fontId="0" fillId="0" borderId="49" xfId="0" applyFont="1" applyBorder="1" applyAlignment="1">
      <alignment/>
    </xf>
    <xf numFmtId="0" fontId="20" fillId="0" borderId="50" xfId="0" applyFont="1" applyBorder="1" applyAlignment="1">
      <alignment horizontal="left" vertical="top" wrapText="1"/>
    </xf>
    <xf numFmtId="0" fontId="20" fillId="0" borderId="51" xfId="0" applyFont="1" applyBorder="1" applyAlignment="1">
      <alignment horizontal="left" vertical="top" wrapText="1"/>
    </xf>
    <xf numFmtId="0" fontId="20" fillId="0" borderId="52" xfId="0" applyFont="1" applyBorder="1" applyAlignment="1">
      <alignment horizontal="left" vertical="top" wrapText="1"/>
    </xf>
    <xf numFmtId="3" fontId="20" fillId="35" borderId="49" xfId="0" applyNumberFormat="1" applyFont="1" applyFill="1" applyBorder="1" applyAlignment="1" applyProtection="1">
      <alignment horizontal="right" vertical="top" wrapText="1"/>
      <protection locked="0"/>
    </xf>
    <xf numFmtId="3" fontId="20" fillId="34" borderId="49" xfId="0" applyNumberFormat="1" applyFont="1" applyFill="1" applyBorder="1" applyAlignment="1" applyProtection="1">
      <alignment horizontal="right" vertical="top" wrapText="1"/>
      <protection locked="0"/>
    </xf>
    <xf numFmtId="0" fontId="29" fillId="0" borderId="48" xfId="0" applyFont="1" applyBorder="1" applyAlignment="1">
      <alignment vertical="top" wrapText="1"/>
    </xf>
    <xf numFmtId="0" fontId="29" fillId="0" borderId="53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3" fontId="29" fillId="0" borderId="54" xfId="0" applyNumberFormat="1" applyFont="1" applyBorder="1" applyAlignment="1">
      <alignment horizontal="right" vertical="top" wrapText="1"/>
    </xf>
    <xf numFmtId="3" fontId="29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5" borderId="49" xfId="0" applyFont="1" applyFill="1" applyBorder="1" applyAlignment="1">
      <alignment/>
    </xf>
    <xf numFmtId="0" fontId="2" fillId="0" borderId="55" xfId="0" applyFont="1" applyBorder="1" applyAlignment="1">
      <alignment horizontal="right" vertical="top" wrapText="1"/>
    </xf>
    <xf numFmtId="0" fontId="6" fillId="35" borderId="2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right" vertical="top" wrapText="1"/>
    </xf>
    <xf numFmtId="0" fontId="6" fillId="0" borderId="34" xfId="0" applyFont="1" applyFill="1" applyBorder="1" applyAlignment="1">
      <alignment horizontal="right" vertical="top" wrapText="1"/>
    </xf>
    <xf numFmtId="0" fontId="19" fillId="0" borderId="34" xfId="0" applyFont="1" applyFill="1" applyBorder="1" applyAlignment="1">
      <alignment horizontal="right" vertical="top" wrapText="1"/>
    </xf>
    <xf numFmtId="0" fontId="17" fillId="0" borderId="33" xfId="0" applyFont="1" applyBorder="1" applyAlignment="1">
      <alignment horizontal="right" vertical="top" wrapText="1"/>
    </xf>
    <xf numFmtId="0" fontId="2" fillId="0" borderId="33" xfId="0" applyFont="1" applyBorder="1" applyAlignment="1">
      <alignment vertical="top" wrapText="1"/>
    </xf>
    <xf numFmtId="0" fontId="2" fillId="35" borderId="33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1" fillId="0" borderId="49" xfId="0" applyNumberFormat="1" applyFont="1" applyBorder="1" applyAlignment="1" applyProtection="1">
      <alignment horizontal="right" vertical="top" wrapText="1"/>
      <protection locked="0"/>
    </xf>
    <xf numFmtId="3" fontId="1" fillId="33" borderId="56" xfId="0" applyNumberFormat="1" applyFont="1" applyFill="1" applyBorder="1" applyAlignment="1">
      <alignment horizontal="center" vertical="top" wrapText="1"/>
    </xf>
    <xf numFmtId="0" fontId="0" fillId="0" borderId="50" xfId="0" applyFont="1" applyBorder="1" applyAlignment="1">
      <alignment/>
    </xf>
    <xf numFmtId="3" fontId="11" fillId="35" borderId="33" xfId="0" applyNumberFormat="1" applyFont="1" applyFill="1" applyBorder="1" applyAlignment="1" applyProtection="1">
      <alignment horizontal="right" vertical="top" wrapText="1"/>
      <protection locked="0"/>
    </xf>
    <xf numFmtId="3" fontId="20" fillId="36" borderId="33" xfId="0" applyNumberFormat="1" applyFont="1" applyFill="1" applyBorder="1" applyAlignment="1" applyProtection="1">
      <alignment horizontal="right" vertical="top" wrapText="1"/>
      <protection locked="0"/>
    </xf>
    <xf numFmtId="3" fontId="29" fillId="36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3" fontId="2" fillId="34" borderId="57" xfId="0" applyNumberFormat="1" applyFont="1" applyFill="1" applyBorder="1" applyAlignment="1">
      <alignment horizontal="right" vertical="top" wrapText="1"/>
    </xf>
    <xf numFmtId="3" fontId="2" fillId="35" borderId="57" xfId="0" applyNumberFormat="1" applyFont="1" applyFill="1" applyBorder="1" applyAlignment="1">
      <alignment horizontal="right" vertical="top" wrapText="1"/>
    </xf>
    <xf numFmtId="0" fontId="2" fillId="33" borderId="44" xfId="0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58" xfId="0" applyFont="1" applyFill="1" applyBorder="1" applyAlignment="1">
      <alignment horizontal="right" vertical="top" wrapText="1"/>
    </xf>
    <xf numFmtId="0" fontId="6" fillId="0" borderId="59" xfId="0" applyFont="1" applyFill="1" applyBorder="1" applyAlignment="1">
      <alignment horizontal="right" vertical="top" wrapText="1"/>
    </xf>
    <xf numFmtId="3" fontId="19" fillId="0" borderId="34" xfId="0" applyNumberFormat="1" applyFont="1" applyFill="1" applyBorder="1" applyAlignment="1">
      <alignment horizontal="right" vertical="top" wrapText="1"/>
    </xf>
    <xf numFmtId="0" fontId="6" fillId="0" borderId="60" xfId="0" applyFont="1" applyFill="1" applyBorder="1" applyAlignment="1">
      <alignment horizontal="right" vertical="top" wrapText="1"/>
    </xf>
    <xf numFmtId="0" fontId="6" fillId="0" borderId="61" xfId="0" applyFont="1" applyFill="1" applyBorder="1" applyAlignment="1">
      <alignment horizontal="right" vertical="top" wrapText="1"/>
    </xf>
    <xf numFmtId="0" fontId="7" fillId="0" borderId="61" xfId="0" applyFont="1" applyFill="1" applyBorder="1" applyAlignment="1">
      <alignment horizontal="right" vertical="top" wrapText="1"/>
    </xf>
    <xf numFmtId="3" fontId="6" fillId="0" borderId="61" xfId="0" applyNumberFormat="1" applyFont="1" applyFill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0" fontId="2" fillId="36" borderId="24" xfId="0" applyFont="1" applyFill="1" applyBorder="1" applyAlignment="1">
      <alignment vertical="top" wrapText="1"/>
    </xf>
    <xf numFmtId="0" fontId="2" fillId="36" borderId="30" xfId="0" applyFont="1" applyFill="1" applyBorder="1" applyAlignment="1">
      <alignment vertical="top" wrapText="1"/>
    </xf>
    <xf numFmtId="0" fontId="6" fillId="36" borderId="24" xfId="0" applyFont="1" applyFill="1" applyBorder="1" applyAlignment="1">
      <alignment vertical="top" wrapText="1"/>
    </xf>
    <xf numFmtId="0" fontId="0" fillId="0" borderId="0" xfId="0" applyAlignment="1">
      <alignment readingOrder="1"/>
    </xf>
    <xf numFmtId="3" fontId="0" fillId="0" borderId="0" xfId="0" applyNumberFormat="1" applyAlignment="1">
      <alignment horizontal="right" readingOrder="1"/>
    </xf>
    <xf numFmtId="0" fontId="1" fillId="33" borderId="62" xfId="0" applyFont="1" applyFill="1" applyBorder="1" applyAlignment="1">
      <alignment horizontal="center" vertical="top" readingOrder="1"/>
    </xf>
    <xf numFmtId="0" fontId="1" fillId="33" borderId="63" xfId="0" applyFont="1" applyFill="1" applyBorder="1" applyAlignment="1">
      <alignment horizontal="center" vertical="top" readingOrder="1"/>
    </xf>
    <xf numFmtId="3" fontId="1" fillId="33" borderId="64" xfId="0" applyNumberFormat="1" applyFont="1" applyFill="1" applyBorder="1" applyAlignment="1">
      <alignment horizontal="center" vertical="top" readingOrder="1"/>
    </xf>
    <xf numFmtId="0" fontId="1" fillId="33" borderId="44" xfId="0" applyFont="1" applyFill="1" applyBorder="1" applyAlignment="1">
      <alignment horizontal="center" vertical="top" readingOrder="1"/>
    </xf>
    <xf numFmtId="0" fontId="1" fillId="33" borderId="65" xfId="0" applyFont="1" applyFill="1" applyBorder="1" applyAlignment="1">
      <alignment horizontal="center" vertical="top" readingOrder="1"/>
    </xf>
    <xf numFmtId="3" fontId="1" fillId="33" borderId="11" xfId="0" applyNumberFormat="1" applyFont="1" applyFill="1" applyBorder="1" applyAlignment="1">
      <alignment horizontal="center" vertical="top" readingOrder="1"/>
    </xf>
    <xf numFmtId="0" fontId="1" fillId="33" borderId="10" xfId="0" applyFont="1" applyFill="1" applyBorder="1" applyAlignment="1">
      <alignment horizontal="center" vertical="top" readingOrder="1"/>
    </xf>
    <xf numFmtId="0" fontId="1" fillId="33" borderId="33" xfId="0" applyFont="1" applyFill="1" applyBorder="1" applyAlignment="1">
      <alignment horizontal="center" vertical="top" readingOrder="1"/>
    </xf>
    <xf numFmtId="3" fontId="1" fillId="33" borderId="12" xfId="0" applyNumberFormat="1" applyFont="1" applyFill="1" applyBorder="1" applyAlignment="1">
      <alignment horizontal="center" vertical="top" readingOrder="1"/>
    </xf>
    <xf numFmtId="0" fontId="1" fillId="33" borderId="45" xfId="0" applyFont="1" applyFill="1" applyBorder="1" applyAlignment="1">
      <alignment horizontal="center" vertical="top" readingOrder="1"/>
    </xf>
    <xf numFmtId="0" fontId="1" fillId="33" borderId="66" xfId="0" applyFont="1" applyFill="1" applyBorder="1" applyAlignment="1">
      <alignment horizontal="center" vertical="top" readingOrder="1"/>
    </xf>
    <xf numFmtId="3" fontId="1" fillId="33" borderId="13" xfId="0" applyNumberFormat="1" applyFont="1" applyFill="1" applyBorder="1" applyAlignment="1">
      <alignment horizontal="center" vertical="top" readingOrder="1"/>
    </xf>
    <xf numFmtId="0" fontId="1" fillId="33" borderId="67" xfId="0" applyFont="1" applyFill="1" applyBorder="1" applyAlignment="1">
      <alignment vertical="top" readingOrder="1"/>
    </xf>
    <xf numFmtId="0" fontId="1" fillId="33" borderId="68" xfId="0" applyFont="1" applyFill="1" applyBorder="1" applyAlignment="1">
      <alignment vertical="top" readingOrder="1"/>
    </xf>
    <xf numFmtId="3" fontId="1" fillId="33" borderId="31" xfId="0" applyNumberFormat="1" applyFont="1" applyFill="1" applyBorder="1" applyAlignment="1">
      <alignment horizontal="right" vertical="top" readingOrder="1"/>
    </xf>
    <xf numFmtId="0" fontId="0" fillId="0" borderId="0" xfId="0" applyAlignment="1">
      <alignment horizontal="center" readingOrder="1"/>
    </xf>
    <xf numFmtId="0" fontId="3" fillId="0" borderId="10" xfId="0" applyFont="1" applyBorder="1" applyAlignment="1">
      <alignment vertical="top" readingOrder="1"/>
    </xf>
    <xf numFmtId="0" fontId="3" fillId="0" borderId="33" xfId="0" applyFont="1" applyBorder="1" applyAlignment="1">
      <alignment vertical="top" readingOrder="1"/>
    </xf>
    <xf numFmtId="3" fontId="5" fillId="0" borderId="12" xfId="0" applyNumberFormat="1" applyFont="1" applyBorder="1" applyAlignment="1">
      <alignment horizontal="right" vertical="top" readingOrder="1"/>
    </xf>
    <xf numFmtId="0" fontId="2" fillId="0" borderId="10" xfId="0" applyFont="1" applyBorder="1" applyAlignment="1">
      <alignment horizontal="right" vertical="top" readingOrder="1"/>
    </xf>
    <xf numFmtId="0" fontId="2" fillId="0" borderId="33" xfId="0" applyFont="1" applyBorder="1" applyAlignment="1">
      <alignment horizontal="right" vertical="top" readingOrder="1"/>
    </xf>
    <xf numFmtId="0" fontId="2" fillId="0" borderId="43" xfId="0" applyFont="1" applyBorder="1" applyAlignment="1">
      <alignment horizontal="right" vertical="top" readingOrder="1"/>
    </xf>
    <xf numFmtId="0" fontId="5" fillId="34" borderId="33" xfId="0" applyFont="1" applyFill="1" applyBorder="1" applyAlignment="1">
      <alignment vertical="top" readingOrder="1"/>
    </xf>
    <xf numFmtId="3" fontId="2" fillId="34" borderId="12" xfId="0" applyNumberFormat="1" applyFont="1" applyFill="1" applyBorder="1" applyAlignment="1">
      <alignment horizontal="right" vertical="top" readingOrder="1"/>
    </xf>
    <xf numFmtId="3" fontId="0" fillId="0" borderId="0" xfId="0" applyNumberFormat="1" applyAlignment="1">
      <alignment readingOrder="1"/>
    </xf>
    <xf numFmtId="0" fontId="2" fillId="35" borderId="33" xfId="0" applyFont="1" applyFill="1" applyBorder="1" applyAlignment="1">
      <alignment horizontal="left" vertical="top" readingOrder="1"/>
    </xf>
    <xf numFmtId="3" fontId="2" fillId="35" borderId="12" xfId="0" applyNumberFormat="1" applyFont="1" applyFill="1" applyBorder="1" applyAlignment="1">
      <alignment horizontal="right" vertical="top" readingOrder="1"/>
    </xf>
    <xf numFmtId="0" fontId="2" fillId="0" borderId="55" xfId="0" applyFont="1" applyBorder="1" applyAlignment="1">
      <alignment horizontal="right" vertical="top" readingOrder="1"/>
    </xf>
    <xf numFmtId="0" fontId="2" fillId="35" borderId="55" xfId="0" applyFont="1" applyFill="1" applyBorder="1" applyAlignment="1">
      <alignment horizontal="left" vertical="top" readingOrder="1"/>
    </xf>
    <xf numFmtId="0" fontId="2" fillId="35" borderId="42" xfId="0" applyFont="1" applyFill="1" applyBorder="1" applyAlignment="1">
      <alignment horizontal="left" vertical="top" readingOrder="1"/>
    </xf>
    <xf numFmtId="0" fontId="2" fillId="0" borderId="55" xfId="0" applyFont="1" applyBorder="1" applyAlignment="1">
      <alignment vertical="top" readingOrder="1"/>
    </xf>
    <xf numFmtId="0" fontId="2" fillId="0" borderId="55" xfId="0" applyFont="1" applyBorder="1" applyAlignment="1">
      <alignment horizontal="left" vertical="top" readingOrder="1"/>
    </xf>
    <xf numFmtId="0" fontId="2" fillId="0" borderId="42" xfId="0" applyFont="1" applyBorder="1" applyAlignment="1">
      <alignment horizontal="left" vertical="top" readingOrder="1"/>
    </xf>
    <xf numFmtId="0" fontId="2" fillId="0" borderId="33" xfId="0" applyFont="1" applyBorder="1" applyAlignment="1">
      <alignment horizontal="center" vertical="top" readingOrder="1"/>
    </xf>
    <xf numFmtId="0" fontId="2" fillId="0" borderId="43" xfId="0" applyFont="1" applyBorder="1" applyAlignment="1">
      <alignment horizontal="center" vertical="top" readingOrder="1"/>
    </xf>
    <xf numFmtId="0" fontId="5" fillId="34" borderId="43" xfId="0" applyFont="1" applyFill="1" applyBorder="1" applyAlignment="1">
      <alignment horizontal="left" vertical="top" readingOrder="1"/>
    </xf>
    <xf numFmtId="0" fontId="2" fillId="34" borderId="55" xfId="0" applyFont="1" applyFill="1" applyBorder="1" applyAlignment="1">
      <alignment horizontal="left" vertical="top" readingOrder="1"/>
    </xf>
    <xf numFmtId="0" fontId="2" fillId="34" borderId="42" xfId="0" applyFont="1" applyFill="1" applyBorder="1" applyAlignment="1">
      <alignment horizontal="left" vertical="top" readingOrder="1"/>
    </xf>
    <xf numFmtId="0" fontId="2" fillId="0" borderId="55" xfId="0" applyFont="1" applyBorder="1" applyAlignment="1">
      <alignment horizontal="center" vertical="top" readingOrder="1"/>
    </xf>
    <xf numFmtId="0" fontId="2" fillId="0" borderId="33" xfId="0" applyFont="1" applyBorder="1" applyAlignment="1">
      <alignment horizontal="left" vertical="top" readingOrder="1"/>
    </xf>
    <xf numFmtId="3" fontId="2" fillId="0" borderId="12" xfId="0" applyNumberFormat="1" applyFont="1" applyBorder="1" applyAlignment="1">
      <alignment horizontal="right" vertical="top" readingOrder="1"/>
    </xf>
    <xf numFmtId="0" fontId="2" fillId="0" borderId="42" xfId="0" applyFont="1" applyBorder="1" applyAlignment="1">
      <alignment horizontal="center" vertical="top" readingOrder="1"/>
    </xf>
    <xf numFmtId="0" fontId="2" fillId="35" borderId="43" xfId="0" applyFont="1" applyFill="1" applyBorder="1" applyAlignment="1">
      <alignment vertical="top" readingOrder="1"/>
    </xf>
    <xf numFmtId="0" fontId="2" fillId="35" borderId="55" xfId="0" applyFont="1" applyFill="1" applyBorder="1" applyAlignment="1">
      <alignment vertical="top" readingOrder="1"/>
    </xf>
    <xf numFmtId="0" fontId="2" fillId="0" borderId="43" xfId="0" applyFont="1" applyFill="1" applyBorder="1" applyAlignment="1">
      <alignment horizontal="left" vertical="top" readingOrder="1"/>
    </xf>
    <xf numFmtId="0" fontId="2" fillId="0" borderId="33" xfId="0" applyFont="1" applyFill="1" applyBorder="1" applyAlignment="1">
      <alignment horizontal="left" vertical="top" readingOrder="1"/>
    </xf>
    <xf numFmtId="0" fontId="2" fillId="0" borderId="55" xfId="0" applyFont="1" applyFill="1" applyBorder="1" applyAlignment="1">
      <alignment horizontal="left" vertical="top" readingOrder="1"/>
    </xf>
    <xf numFmtId="0" fontId="2" fillId="0" borderId="42" xfId="0" applyFont="1" applyFill="1" applyBorder="1" applyAlignment="1">
      <alignment horizontal="left" vertical="top" readingOrder="1"/>
    </xf>
    <xf numFmtId="3" fontId="2" fillId="0" borderId="12" xfId="0" applyNumberFormat="1" applyFont="1" applyFill="1" applyBorder="1" applyAlignment="1">
      <alignment horizontal="right" vertical="top" readingOrder="1"/>
    </xf>
    <xf numFmtId="0" fontId="5" fillId="34" borderId="33" xfId="0" applyFont="1" applyFill="1" applyBorder="1" applyAlignment="1">
      <alignment horizontal="left" vertical="top" readingOrder="1"/>
    </xf>
    <xf numFmtId="0" fontId="6" fillId="36" borderId="43" xfId="0" applyFont="1" applyFill="1" applyBorder="1" applyAlignment="1">
      <alignment horizontal="left" vertical="top" readingOrder="1"/>
    </xf>
    <xf numFmtId="0" fontId="6" fillId="36" borderId="55" xfId="0" applyFont="1" applyFill="1" applyBorder="1" applyAlignment="1">
      <alignment horizontal="left" vertical="top" readingOrder="1"/>
    </xf>
    <xf numFmtId="0" fontId="6" fillId="36" borderId="42" xfId="0" applyFont="1" applyFill="1" applyBorder="1" applyAlignment="1">
      <alignment horizontal="left" vertical="top" readingOrder="1"/>
    </xf>
    <xf numFmtId="0" fontId="5" fillId="34" borderId="55" xfId="0" applyFont="1" applyFill="1" applyBorder="1" applyAlignment="1">
      <alignment horizontal="left" vertical="top" readingOrder="1"/>
    </xf>
    <xf numFmtId="0" fontId="5" fillId="34" borderId="42" xfId="0" applyFont="1" applyFill="1" applyBorder="1" applyAlignment="1">
      <alignment horizontal="left" vertical="top" readingOrder="1"/>
    </xf>
    <xf numFmtId="3" fontId="2" fillId="36" borderId="12" xfId="0" applyNumberFormat="1" applyFont="1" applyFill="1" applyBorder="1" applyAlignment="1">
      <alignment horizontal="right" vertical="top" readingOrder="1"/>
    </xf>
    <xf numFmtId="0" fontId="2" fillId="35" borderId="43" xfId="0" applyFont="1" applyFill="1" applyBorder="1" applyAlignment="1">
      <alignment horizontal="left" vertical="top" readingOrder="1"/>
    </xf>
    <xf numFmtId="0" fontId="2" fillId="0" borderId="48" xfId="0" applyFont="1" applyBorder="1" applyAlignment="1">
      <alignment horizontal="right" vertical="top" readingOrder="1"/>
    </xf>
    <xf numFmtId="0" fontId="2" fillId="0" borderId="49" xfId="0" applyFont="1" applyBorder="1" applyAlignment="1">
      <alignment horizontal="right" vertical="top" readingOrder="1"/>
    </xf>
    <xf numFmtId="0" fontId="2" fillId="0" borderId="50" xfId="0" applyFont="1" applyBorder="1" applyAlignment="1">
      <alignment horizontal="right" vertical="top" readingOrder="1"/>
    </xf>
    <xf numFmtId="0" fontId="2" fillId="0" borderId="50" xfId="0" applyFont="1" applyBorder="1" applyAlignment="1">
      <alignment horizontal="left" vertical="top" readingOrder="1"/>
    </xf>
    <xf numFmtId="0" fontId="2" fillId="0" borderId="51" xfId="0" applyFont="1" applyBorder="1" applyAlignment="1">
      <alignment horizontal="left" vertical="top" readingOrder="1"/>
    </xf>
    <xf numFmtId="0" fontId="2" fillId="0" borderId="52" xfId="0" applyFont="1" applyBorder="1" applyAlignment="1">
      <alignment horizontal="left" vertical="top" readingOrder="1"/>
    </xf>
    <xf numFmtId="0" fontId="2" fillId="0" borderId="50" xfId="0" applyFont="1" applyBorder="1" applyAlignment="1">
      <alignment horizontal="right" vertical="top" wrapText="1"/>
    </xf>
    <xf numFmtId="0" fontId="2" fillId="0" borderId="51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right" vertical="top" wrapText="1"/>
    </xf>
    <xf numFmtId="0" fontId="16" fillId="0" borderId="43" xfId="0" applyFont="1" applyBorder="1" applyAlignment="1">
      <alignment/>
    </xf>
    <xf numFmtId="0" fontId="0" fillId="36" borderId="33" xfId="0" applyFont="1" applyFill="1" applyBorder="1" applyAlignment="1">
      <alignment/>
    </xf>
    <xf numFmtId="0" fontId="20" fillId="0" borderId="69" xfId="0" applyFont="1" applyBorder="1" applyAlignment="1">
      <alignment horizontal="right" vertical="top" wrapText="1"/>
    </xf>
    <xf numFmtId="3" fontId="20" fillId="37" borderId="49" xfId="0" applyNumberFormat="1" applyFont="1" applyFill="1" applyBorder="1" applyAlignment="1" applyProtection="1">
      <alignment horizontal="right" vertical="top" wrapText="1"/>
      <protection locked="0"/>
    </xf>
    <xf numFmtId="0" fontId="0" fillId="37" borderId="0" xfId="0" applyFont="1" applyFill="1" applyAlignment="1">
      <alignment/>
    </xf>
    <xf numFmtId="3" fontId="24" fillId="34" borderId="33" xfId="0" applyNumberFormat="1" applyFont="1" applyFill="1" applyBorder="1" applyAlignment="1">
      <alignment/>
    </xf>
    <xf numFmtId="3" fontId="29" fillId="34" borderId="33" xfId="0" applyNumberFormat="1" applyFont="1" applyFill="1" applyBorder="1" applyAlignment="1">
      <alignment horizontal="right" vertical="top" wrapText="1"/>
    </xf>
    <xf numFmtId="3" fontId="2" fillId="0" borderId="57" xfId="0" applyNumberFormat="1" applyFont="1" applyBorder="1" applyAlignment="1">
      <alignment horizontal="right" vertical="top" wrapText="1"/>
    </xf>
    <xf numFmtId="0" fontId="8" fillId="12" borderId="70" xfId="0" applyFont="1" applyFill="1" applyBorder="1" applyAlignment="1">
      <alignment horizontal="center" vertical="top" wrapText="1"/>
    </xf>
    <xf numFmtId="0" fontId="8" fillId="12" borderId="17" xfId="0" applyFont="1" applyFill="1" applyBorder="1" applyAlignment="1">
      <alignment horizontal="center" vertical="top" wrapText="1"/>
    </xf>
    <xf numFmtId="0" fontId="1" fillId="12" borderId="70" xfId="0" applyFont="1" applyFill="1" applyBorder="1" applyAlignment="1">
      <alignment horizontal="center" vertical="top" wrapText="1"/>
    </xf>
    <xf numFmtId="0" fontId="1" fillId="12" borderId="17" xfId="0" applyFont="1" applyFill="1" applyBorder="1" applyAlignment="1">
      <alignment horizontal="center" vertical="top" wrapText="1"/>
    </xf>
    <xf numFmtId="0" fontId="6" fillId="12" borderId="24" xfId="0" applyFont="1" applyFill="1" applyBorder="1" applyAlignment="1">
      <alignment vertical="top" wrapText="1"/>
    </xf>
    <xf numFmtId="0" fontId="1" fillId="12" borderId="71" xfId="0" applyFont="1" applyFill="1" applyBorder="1" applyAlignment="1">
      <alignment vertical="top" wrapText="1"/>
    </xf>
    <xf numFmtId="0" fontId="1" fillId="12" borderId="27" xfId="0" applyFont="1" applyFill="1" applyBorder="1" applyAlignment="1">
      <alignment vertical="top" wrapText="1"/>
    </xf>
    <xf numFmtId="0" fontId="1" fillId="12" borderId="35" xfId="0" applyFont="1" applyFill="1" applyBorder="1" applyAlignment="1">
      <alignment vertical="top" wrapText="1"/>
    </xf>
    <xf numFmtId="0" fontId="33" fillId="12" borderId="33" xfId="0" applyFont="1" applyFill="1" applyBorder="1" applyAlignment="1">
      <alignment vertical="top" wrapText="1"/>
    </xf>
    <xf numFmtId="3" fontId="2" fillId="36" borderId="57" xfId="0" applyNumberFormat="1" applyFont="1" applyFill="1" applyBorder="1" applyAlignment="1">
      <alignment horizontal="right" vertical="top" wrapText="1"/>
    </xf>
    <xf numFmtId="0" fontId="16" fillId="37" borderId="33" xfId="0" applyFont="1" applyFill="1" applyBorder="1" applyAlignment="1">
      <alignment/>
    </xf>
    <xf numFmtId="0" fontId="0" fillId="37" borderId="0" xfId="0" applyFill="1" applyAlignment="1">
      <alignment/>
    </xf>
    <xf numFmtId="0" fontId="20" fillId="37" borderId="52" xfId="0" applyFont="1" applyFill="1" applyBorder="1" applyAlignment="1">
      <alignment horizontal="left" vertical="top" wrapText="1"/>
    </xf>
    <xf numFmtId="0" fontId="6" fillId="38" borderId="33" xfId="0" applyFont="1" applyFill="1" applyBorder="1" applyAlignment="1">
      <alignment horizontal="center" vertical="top" wrapText="1"/>
    </xf>
    <xf numFmtId="0" fontId="6" fillId="38" borderId="33" xfId="0" applyFont="1" applyFill="1" applyBorder="1" applyAlignment="1">
      <alignment horizontal="right" vertical="top" wrapText="1"/>
    </xf>
    <xf numFmtId="3" fontId="1" fillId="0" borderId="29" xfId="0" applyNumberFormat="1" applyFont="1" applyFill="1" applyBorder="1" applyAlignment="1">
      <alignment horizontal="right" vertical="top" wrapText="1"/>
    </xf>
    <xf numFmtId="3" fontId="1" fillId="0" borderId="40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right" vertical="top" wrapText="1"/>
    </xf>
    <xf numFmtId="0" fontId="17" fillId="0" borderId="3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33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8" fillId="0" borderId="33" xfId="0" applyFont="1" applyBorder="1" applyAlignment="1">
      <alignment horizontal="right" vertical="top" wrapText="1"/>
    </xf>
    <xf numFmtId="0" fontId="15" fillId="0" borderId="33" xfId="0" applyFont="1" applyBorder="1" applyAlignment="1">
      <alignment horizontal="right" vertical="top" wrapText="1"/>
    </xf>
    <xf numFmtId="0" fontId="15" fillId="0" borderId="33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3" fontId="1" fillId="0" borderId="72" xfId="0" applyNumberFormat="1" applyFont="1" applyBorder="1" applyAlignment="1">
      <alignment horizontal="right" vertical="top" wrapText="1"/>
    </xf>
    <xf numFmtId="0" fontId="32" fillId="12" borderId="33" xfId="0" applyFont="1" applyFill="1" applyBorder="1" applyAlignment="1">
      <alignment vertical="top" wrapText="1"/>
    </xf>
    <xf numFmtId="3" fontId="19" fillId="0" borderId="34" xfId="0" applyNumberFormat="1" applyFont="1" applyFill="1" applyBorder="1" applyAlignment="1">
      <alignment horizontal="right" vertical="top" wrapText="1"/>
    </xf>
    <xf numFmtId="0" fontId="8" fillId="0" borderId="33" xfId="0" applyFont="1" applyFill="1" applyBorder="1" applyAlignment="1">
      <alignment horizontal="right" vertical="top" wrapText="1"/>
    </xf>
    <xf numFmtId="3" fontId="8" fillId="0" borderId="33" xfId="0" applyNumberFormat="1" applyFont="1" applyFill="1" applyBorder="1" applyAlignment="1">
      <alignment horizontal="right" vertical="top" wrapText="1"/>
    </xf>
    <xf numFmtId="0" fontId="19" fillId="0" borderId="33" xfId="0" applyFont="1" applyFill="1" applyBorder="1" applyAlignment="1">
      <alignment horizontal="right" vertical="top" wrapText="1"/>
    </xf>
    <xf numFmtId="0" fontId="6" fillId="0" borderId="33" xfId="0" applyFont="1" applyFill="1" applyBorder="1" applyAlignment="1">
      <alignment vertical="top" wrapText="1"/>
    </xf>
    <xf numFmtId="0" fontId="0" fillId="0" borderId="73" xfId="0" applyBorder="1" applyAlignment="1">
      <alignment/>
    </xf>
    <xf numFmtId="3" fontId="2" fillId="0" borderId="37" xfId="0" applyNumberFormat="1" applyFont="1" applyBorder="1" applyAlignment="1">
      <alignment horizontal="right" vertical="top" readingOrder="1"/>
    </xf>
    <xf numFmtId="3" fontId="1" fillId="0" borderId="14" xfId="0" applyNumberFormat="1" applyFont="1" applyBorder="1" applyAlignment="1">
      <alignment horizontal="right" vertical="top" readingOrder="1"/>
    </xf>
    <xf numFmtId="0" fontId="0" fillId="0" borderId="53" xfId="0" applyBorder="1" applyAlignment="1">
      <alignment readingOrder="1"/>
    </xf>
    <xf numFmtId="0" fontId="2" fillId="0" borderId="48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center" vertical="top" wrapText="1"/>
    </xf>
    <xf numFmtId="3" fontId="35" fillId="33" borderId="33" xfId="0" applyNumberFormat="1" applyFont="1" applyFill="1" applyBorder="1" applyAlignment="1">
      <alignment horizontal="center" vertical="top" readingOrder="1"/>
    </xf>
    <xf numFmtId="3" fontId="35" fillId="33" borderId="43" xfId="0" applyNumberFormat="1" applyFont="1" applyFill="1" applyBorder="1" applyAlignment="1">
      <alignment horizontal="center" vertical="top" readingOrder="1"/>
    </xf>
    <xf numFmtId="0" fontId="2" fillId="0" borderId="69" xfId="0" applyFont="1" applyBorder="1" applyAlignment="1">
      <alignment horizontal="right" vertical="top" wrapText="1"/>
    </xf>
    <xf numFmtId="3" fontId="2" fillId="0" borderId="57" xfId="0" applyNumberFormat="1" applyFont="1" applyFill="1" applyBorder="1" applyAlignment="1">
      <alignment horizontal="right" vertical="top" wrapText="1"/>
    </xf>
    <xf numFmtId="3" fontId="2" fillId="0" borderId="37" xfId="0" applyNumberFormat="1" applyFont="1" applyFill="1" applyBorder="1" applyAlignment="1">
      <alignment horizontal="right" vertical="top" wrapText="1"/>
    </xf>
    <xf numFmtId="3" fontId="36" fillId="33" borderId="12" xfId="0" applyNumberFormat="1" applyFont="1" applyFill="1" applyBorder="1" applyAlignment="1">
      <alignment horizontal="center" vertical="top" wrapText="1"/>
    </xf>
    <xf numFmtId="0" fontId="2" fillId="0" borderId="74" xfId="0" applyFont="1" applyBorder="1" applyAlignment="1">
      <alignment vertical="top" wrapText="1"/>
    </xf>
    <xf numFmtId="0" fontId="2" fillId="0" borderId="75" xfId="0" applyFont="1" applyBorder="1" applyAlignment="1">
      <alignment vertical="top" wrapText="1"/>
    </xf>
    <xf numFmtId="0" fontId="2" fillId="0" borderId="76" xfId="0" applyFont="1" applyBorder="1" applyAlignment="1">
      <alignment vertical="top" wrapText="1"/>
    </xf>
    <xf numFmtId="0" fontId="38" fillId="0" borderId="0" xfId="0" applyFont="1" applyAlignment="1">
      <alignment horizontal="center"/>
    </xf>
    <xf numFmtId="0" fontId="6" fillId="0" borderId="0" xfId="0" applyFont="1" applyAlignment="1">
      <alignment/>
    </xf>
    <xf numFmtId="0" fontId="38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34" borderId="33" xfId="0" applyFont="1" applyFill="1" applyBorder="1" applyAlignment="1">
      <alignment horizontal="justify"/>
    </xf>
    <xf numFmtId="0" fontId="6" fillId="0" borderId="33" xfId="0" applyFont="1" applyBorder="1" applyAlignment="1" applyProtection="1">
      <alignment horizontal="justify"/>
      <protection locked="0"/>
    </xf>
    <xf numFmtId="0" fontId="16" fillId="0" borderId="33" xfId="0" applyFont="1" applyBorder="1" applyAlignment="1" applyProtection="1">
      <alignment/>
      <protection locked="0"/>
    </xf>
    <xf numFmtId="0" fontId="6" fillId="37" borderId="33" xfId="0" applyFont="1" applyFill="1" applyBorder="1" applyAlignment="1" applyProtection="1">
      <alignment horizontal="justify"/>
      <protection locked="0"/>
    </xf>
    <xf numFmtId="0" fontId="26" fillId="37" borderId="33" xfId="0" applyFont="1" applyFill="1" applyBorder="1" applyAlignment="1" applyProtection="1">
      <alignment/>
      <protection locked="0"/>
    </xf>
    <xf numFmtId="0" fontId="26" fillId="34" borderId="33" xfId="0" applyFont="1" applyFill="1" applyBorder="1" applyAlignment="1">
      <alignment/>
    </xf>
    <xf numFmtId="0" fontId="8" fillId="36" borderId="33" xfId="0" applyFont="1" applyFill="1" applyBorder="1" applyAlignment="1">
      <alignment horizontal="justify"/>
    </xf>
    <xf numFmtId="0" fontId="16" fillId="36" borderId="33" xfId="0" applyFont="1" applyFill="1" applyBorder="1" applyAlignment="1">
      <alignment/>
    </xf>
    <xf numFmtId="0" fontId="8" fillId="0" borderId="33" xfId="0" applyFont="1" applyBorder="1" applyAlignment="1">
      <alignment horizontal="justify"/>
    </xf>
    <xf numFmtId="0" fontId="2" fillId="0" borderId="69" xfId="0" applyFont="1" applyBorder="1" applyAlignment="1">
      <alignment horizontal="right" vertical="top" readingOrder="1"/>
    </xf>
    <xf numFmtId="0" fontId="2" fillId="0" borderId="51" xfId="0" applyFont="1" applyBorder="1" applyAlignment="1">
      <alignment horizontal="right" vertical="top" readingOrder="1"/>
    </xf>
    <xf numFmtId="3" fontId="20" fillId="36" borderId="49" xfId="0" applyNumberFormat="1" applyFont="1" applyFill="1" applyBorder="1" applyAlignment="1" applyProtection="1">
      <alignment horizontal="right" vertical="top" wrapText="1"/>
      <protection locked="0"/>
    </xf>
    <xf numFmtId="0" fontId="16" fillId="0" borderId="55" xfId="0" applyFont="1" applyBorder="1" applyAlignment="1">
      <alignment/>
    </xf>
    <xf numFmtId="0" fontId="0" fillId="0" borderId="0" xfId="0" applyFont="1" applyAlignment="1">
      <alignment/>
    </xf>
    <xf numFmtId="0" fontId="0" fillId="37" borderId="33" xfId="0" applyFont="1" applyFill="1" applyBorder="1" applyAlignment="1">
      <alignment/>
    </xf>
    <xf numFmtId="3" fontId="29" fillId="37" borderId="0" xfId="0" applyNumberFormat="1" applyFont="1" applyFill="1" applyBorder="1" applyAlignment="1">
      <alignment horizontal="right" vertical="top" wrapText="1"/>
    </xf>
    <xf numFmtId="0" fontId="0" fillId="37" borderId="49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27" fillId="36" borderId="0" xfId="0" applyFont="1" applyFill="1" applyAlignment="1">
      <alignment/>
    </xf>
    <xf numFmtId="0" fontId="20" fillId="0" borderId="77" xfId="0" applyFont="1" applyBorder="1" applyAlignment="1">
      <alignment horizontal="right" vertical="top" wrapText="1"/>
    </xf>
    <xf numFmtId="3" fontId="20" fillId="36" borderId="78" xfId="0" applyNumberFormat="1" applyFont="1" applyFill="1" applyBorder="1" applyAlignment="1" applyProtection="1">
      <alignment horizontal="right" vertical="top" wrapText="1"/>
      <protection locked="0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1" fillId="37" borderId="42" xfId="0" applyFont="1" applyFill="1" applyBorder="1" applyAlignment="1">
      <alignment horizontal="left"/>
    </xf>
    <xf numFmtId="0" fontId="27" fillId="37" borderId="0" xfId="0" applyFont="1" applyFill="1" applyAlignment="1">
      <alignment/>
    </xf>
    <xf numFmtId="0" fontId="6" fillId="36" borderId="55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16" fillId="0" borderId="49" xfId="0" applyFont="1" applyBorder="1" applyAlignment="1">
      <alignment/>
    </xf>
    <xf numFmtId="0" fontId="16" fillId="37" borderId="49" xfId="0" applyFont="1" applyFill="1" applyBorder="1" applyAlignment="1">
      <alignment/>
    </xf>
    <xf numFmtId="0" fontId="6" fillId="37" borderId="42" xfId="0" applyFont="1" applyFill="1" applyBorder="1" applyAlignment="1">
      <alignment/>
    </xf>
    <xf numFmtId="0" fontId="6" fillId="36" borderId="33" xfId="0" applyFont="1" applyFill="1" applyBorder="1" applyAlignment="1">
      <alignment horizontal="left"/>
    </xf>
    <xf numFmtId="0" fontId="0" fillId="36" borderId="33" xfId="0" applyFill="1" applyBorder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16" borderId="33" xfId="0" applyFont="1" applyFill="1" applyBorder="1" applyAlignment="1">
      <alignment/>
    </xf>
    <xf numFmtId="0" fontId="0" fillId="16" borderId="33" xfId="0" applyFont="1" applyFill="1" applyBorder="1" applyAlignment="1">
      <alignment wrapText="1"/>
    </xf>
    <xf numFmtId="0" fontId="3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right" indent="3"/>
    </xf>
    <xf numFmtId="0" fontId="8" fillId="12" borderId="33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/>
    </xf>
    <xf numFmtId="0" fontId="23" fillId="0" borderId="33" xfId="0" applyFont="1" applyBorder="1" applyAlignment="1">
      <alignment horizontal="left"/>
    </xf>
    <xf numFmtId="0" fontId="23" fillId="0" borderId="33" xfId="0" applyFont="1" applyBorder="1" applyAlignment="1">
      <alignment/>
    </xf>
    <xf numFmtId="0" fontId="23" fillId="0" borderId="33" xfId="0" applyFont="1" applyBorder="1" applyAlignment="1">
      <alignment wrapText="1"/>
    </xf>
    <xf numFmtId="0" fontId="23" fillId="0" borderId="33" xfId="0" applyFont="1" applyBorder="1" applyAlignment="1">
      <alignment horizontal="left" wrapText="1"/>
    </xf>
    <xf numFmtId="0" fontId="14" fillId="0" borderId="33" xfId="0" applyFont="1" applyBorder="1" applyAlignment="1">
      <alignment wrapText="1"/>
    </xf>
    <xf numFmtId="0" fontId="14" fillId="0" borderId="33" xfId="0" applyFont="1" applyBorder="1" applyAlignment="1">
      <alignment horizontal="left" wrapText="1"/>
    </xf>
    <xf numFmtId="0" fontId="0" fillId="0" borderId="33" xfId="0" applyFont="1" applyBorder="1" applyAlignment="1">
      <alignment/>
    </xf>
    <xf numFmtId="0" fontId="0" fillId="0" borderId="33" xfId="0" applyBorder="1" applyAlignment="1">
      <alignment horizontal="left"/>
    </xf>
    <xf numFmtId="0" fontId="24" fillId="12" borderId="33" xfId="0" applyFont="1" applyFill="1" applyBorder="1" applyAlignment="1">
      <alignment horizontal="left"/>
    </xf>
    <xf numFmtId="0" fontId="24" fillId="39" borderId="79" xfId="0" applyFont="1" applyFill="1" applyBorder="1" applyAlignment="1">
      <alignment/>
    </xf>
    <xf numFmtId="3" fontId="24" fillId="39" borderId="80" xfId="0" applyNumberFormat="1" applyFont="1" applyFill="1" applyBorder="1" applyAlignment="1">
      <alignment/>
    </xf>
    <xf numFmtId="0" fontId="39" fillId="12" borderId="33" xfId="0" applyFont="1" applyFill="1" applyBorder="1" applyAlignment="1">
      <alignment/>
    </xf>
    <xf numFmtId="0" fontId="39" fillId="12" borderId="33" xfId="0" applyFont="1" applyFill="1" applyBorder="1" applyAlignment="1">
      <alignment horizontal="center"/>
    </xf>
    <xf numFmtId="0" fontId="14" fillId="12" borderId="33" xfId="0" applyFont="1" applyFill="1" applyBorder="1" applyAlignment="1">
      <alignment horizontal="left" vertical="center" wrapText="1"/>
    </xf>
    <xf numFmtId="0" fontId="14" fillId="12" borderId="33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justify" vertical="top" wrapText="1"/>
    </xf>
    <xf numFmtId="0" fontId="6" fillId="35" borderId="42" xfId="0" applyFont="1" applyFill="1" applyBorder="1" applyAlignment="1">
      <alignment horizontal="left"/>
    </xf>
    <xf numFmtId="0" fontId="20" fillId="37" borderId="33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3" fontId="1" fillId="33" borderId="81" xfId="0" applyNumberFormat="1" applyFont="1" applyFill="1" applyBorder="1" applyAlignment="1">
      <alignment horizontal="center" vertical="top" readingOrder="1"/>
    </xf>
    <xf numFmtId="3" fontId="1" fillId="33" borderId="82" xfId="0" applyNumberFormat="1" applyFont="1" applyFill="1" applyBorder="1" applyAlignment="1">
      <alignment horizontal="center" vertical="top" readingOrder="1"/>
    </xf>
    <xf numFmtId="3" fontId="1" fillId="33" borderId="56" xfId="0" applyNumberFormat="1" applyFont="1" applyFill="1" applyBorder="1" applyAlignment="1">
      <alignment horizontal="center" vertical="top" readingOrder="1"/>
    </xf>
    <xf numFmtId="3" fontId="1" fillId="33" borderId="74" xfId="0" applyNumberFormat="1" applyFont="1" applyFill="1" applyBorder="1" applyAlignment="1">
      <alignment horizontal="right" vertical="top" readingOrder="1"/>
    </xf>
    <xf numFmtId="3" fontId="1" fillId="37" borderId="74" xfId="0" applyNumberFormat="1" applyFont="1" applyFill="1" applyBorder="1" applyAlignment="1">
      <alignment horizontal="right" vertical="top" readingOrder="1"/>
    </xf>
    <xf numFmtId="3" fontId="1" fillId="36" borderId="74" xfId="0" applyNumberFormat="1" applyFont="1" applyFill="1" applyBorder="1" applyAlignment="1">
      <alignment horizontal="right" vertical="top" readingOrder="1"/>
    </xf>
    <xf numFmtId="0" fontId="0" fillId="0" borderId="33" xfId="0" applyBorder="1" applyAlignment="1">
      <alignment readingOrder="1"/>
    </xf>
    <xf numFmtId="3" fontId="0" fillId="0" borderId="33" xfId="0" applyNumberFormat="1" applyBorder="1" applyAlignment="1">
      <alignment readingOrder="1"/>
    </xf>
    <xf numFmtId="0" fontId="24" fillId="0" borderId="35" xfId="0" applyFont="1" applyBorder="1" applyAlignment="1">
      <alignment readingOrder="1"/>
    </xf>
    <xf numFmtId="3" fontId="2" fillId="33" borderId="82" xfId="0" applyNumberFormat="1" applyFont="1" applyFill="1" applyBorder="1" applyAlignment="1">
      <alignment horizontal="center" vertical="top" wrapText="1"/>
    </xf>
    <xf numFmtId="3" fontId="2" fillId="33" borderId="43" xfId="0" applyNumberFormat="1" applyFont="1" applyFill="1" applyBorder="1" applyAlignment="1">
      <alignment horizontal="center" vertical="top" wrapText="1"/>
    </xf>
    <xf numFmtId="3" fontId="41" fillId="33" borderId="43" xfId="0" applyNumberFormat="1" applyFont="1" applyFill="1" applyBorder="1" applyAlignment="1">
      <alignment horizontal="center" vertical="top" wrapText="1"/>
    </xf>
    <xf numFmtId="3" fontId="2" fillId="33" borderId="56" xfId="0" applyNumberFormat="1" applyFont="1" applyFill="1" applyBorder="1" applyAlignment="1">
      <alignment horizontal="center" vertical="top" wrapText="1"/>
    </xf>
    <xf numFmtId="3" fontId="1" fillId="33" borderId="74" xfId="0" applyNumberFormat="1" applyFont="1" applyFill="1" applyBorder="1" applyAlignment="1">
      <alignment horizontal="right" vertical="top" wrapText="1"/>
    </xf>
    <xf numFmtId="3" fontId="1" fillId="37" borderId="74" xfId="0" applyNumberFormat="1" applyFont="1" applyFill="1" applyBorder="1" applyAlignment="1">
      <alignment horizontal="right" vertical="top" wrapText="1"/>
    </xf>
    <xf numFmtId="3" fontId="1" fillId="33" borderId="83" xfId="0" applyNumberFormat="1" applyFont="1" applyFill="1" applyBorder="1" applyAlignment="1">
      <alignment horizontal="right" vertical="top" wrapText="1"/>
    </xf>
    <xf numFmtId="0" fontId="24" fillId="0" borderId="33" xfId="0" applyFont="1" applyBorder="1" applyAlignment="1">
      <alignment/>
    </xf>
    <xf numFmtId="0" fontId="6" fillId="36" borderId="55" xfId="0" applyFont="1" applyFill="1" applyBorder="1" applyAlignment="1">
      <alignment horizontal="left"/>
    </xf>
    <xf numFmtId="0" fontId="0" fillId="37" borderId="33" xfId="0" applyFill="1" applyBorder="1" applyAlignment="1">
      <alignment/>
    </xf>
    <xf numFmtId="3" fontId="1" fillId="33" borderId="0" xfId="0" applyNumberFormat="1" applyFont="1" applyFill="1" applyBorder="1" applyAlignment="1">
      <alignment horizontal="right" vertical="top" wrapText="1"/>
    </xf>
    <xf numFmtId="3" fontId="0" fillId="37" borderId="33" xfId="0" applyNumberFormat="1" applyFill="1" applyBorder="1" applyAlignment="1">
      <alignment readingOrder="1"/>
    </xf>
    <xf numFmtId="0" fontId="0" fillId="37" borderId="33" xfId="0" applyFill="1" applyBorder="1" applyAlignment="1">
      <alignment readingOrder="1"/>
    </xf>
    <xf numFmtId="3" fontId="0" fillId="10" borderId="33" xfId="0" applyNumberFormat="1" applyFill="1" applyBorder="1" applyAlignment="1">
      <alignment horizontal="center" readingOrder="1"/>
    </xf>
    <xf numFmtId="0" fontId="0" fillId="0" borderId="43" xfId="0" applyFont="1" applyBorder="1" applyAlignment="1">
      <alignment/>
    </xf>
    <xf numFmtId="3" fontId="11" fillId="35" borderId="49" xfId="0" applyNumberFormat="1" applyFont="1" applyFill="1" applyBorder="1" applyAlignment="1" applyProtection="1">
      <alignment horizontal="right" vertical="top" wrapText="1"/>
      <protection locked="0"/>
    </xf>
    <xf numFmtId="0" fontId="16" fillId="35" borderId="49" xfId="0" applyFont="1" applyFill="1" applyBorder="1" applyAlignment="1">
      <alignment/>
    </xf>
    <xf numFmtId="0" fontId="6" fillId="35" borderId="55" xfId="0" applyFont="1" applyFill="1" applyBorder="1" applyAlignment="1">
      <alignment/>
    </xf>
    <xf numFmtId="3" fontId="20" fillId="0" borderId="49" xfId="0" applyNumberFormat="1" applyFont="1" applyFill="1" applyBorder="1" applyAlignment="1" applyProtection="1">
      <alignment horizontal="right" vertical="top" wrapText="1"/>
      <protection locked="0"/>
    </xf>
    <xf numFmtId="0" fontId="20" fillId="36" borderId="49" xfId="0" applyFont="1" applyFill="1" applyBorder="1" applyAlignment="1">
      <alignment horizontal="right" vertical="top" wrapText="1"/>
    </xf>
    <xf numFmtId="0" fontId="0" fillId="36" borderId="49" xfId="0" applyFont="1" applyFill="1" applyBorder="1" applyAlignment="1">
      <alignment/>
    </xf>
    <xf numFmtId="0" fontId="20" fillId="36" borderId="50" xfId="0" applyFont="1" applyFill="1" applyBorder="1" applyAlignment="1">
      <alignment horizontal="left" vertical="top" wrapText="1"/>
    </xf>
    <xf numFmtId="0" fontId="20" fillId="36" borderId="51" xfId="0" applyFont="1" applyFill="1" applyBorder="1" applyAlignment="1">
      <alignment horizontal="left" vertical="top" wrapText="1"/>
    </xf>
    <xf numFmtId="0" fontId="20" fillId="36" borderId="52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/>
    </xf>
    <xf numFmtId="0" fontId="20" fillId="0" borderId="33" xfId="0" applyFont="1" applyFill="1" applyBorder="1" applyAlignment="1">
      <alignment horizontal="left" vertical="top" wrapText="1"/>
    </xf>
    <xf numFmtId="0" fontId="0" fillId="34" borderId="52" xfId="0" applyFont="1" applyFill="1" applyBorder="1" applyAlignment="1">
      <alignment horizontal="left"/>
    </xf>
    <xf numFmtId="3" fontId="31" fillId="0" borderId="68" xfId="0" applyNumberFormat="1" applyFont="1" applyBorder="1" applyAlignment="1">
      <alignment horizontal="right" vertical="top" wrapText="1"/>
    </xf>
    <xf numFmtId="3" fontId="31" fillId="0" borderId="74" xfId="0" applyNumberFormat="1" applyFont="1" applyBorder="1" applyAlignment="1">
      <alignment horizontal="right" vertical="top" wrapText="1"/>
    </xf>
    <xf numFmtId="3" fontId="29" fillId="33" borderId="33" xfId="0" applyNumberFormat="1" applyFont="1" applyFill="1" applyBorder="1" applyAlignment="1">
      <alignment horizontal="center" vertical="top" wrapText="1"/>
    </xf>
    <xf numFmtId="3" fontId="29" fillId="33" borderId="68" xfId="0" applyNumberFormat="1" applyFont="1" applyFill="1" applyBorder="1" applyAlignment="1">
      <alignment horizontal="center" vertical="top" wrapText="1"/>
    </xf>
    <xf numFmtId="0" fontId="16" fillId="36" borderId="49" xfId="0" applyFont="1" applyFill="1" applyBorder="1" applyAlignment="1">
      <alignment/>
    </xf>
    <xf numFmtId="0" fontId="26" fillId="0" borderId="68" xfId="0" applyFont="1" applyBorder="1" applyAlignment="1">
      <alignment/>
    </xf>
    <xf numFmtId="0" fontId="1" fillId="0" borderId="33" xfId="0" applyFont="1" applyBorder="1" applyAlignment="1">
      <alignment wrapText="1"/>
    </xf>
    <xf numFmtId="0" fontId="79" fillId="0" borderId="0" xfId="0" applyFont="1" applyAlignment="1">
      <alignment/>
    </xf>
    <xf numFmtId="0" fontId="0" fillId="25" borderId="33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43" xfId="0" applyFont="1" applyBorder="1" applyAlignment="1">
      <alignment horizontal="right" vertical="top" wrapText="1"/>
    </xf>
    <xf numFmtId="0" fontId="0" fillId="36" borderId="0" xfId="0" applyFill="1" applyAlignment="1">
      <alignment/>
    </xf>
    <xf numFmtId="0" fontId="24" fillId="0" borderId="80" xfId="0" applyFont="1" applyBorder="1" applyAlignment="1">
      <alignment/>
    </xf>
    <xf numFmtId="0" fontId="0" fillId="0" borderId="80" xfId="0" applyBorder="1" applyAlignment="1">
      <alignment wrapText="1"/>
    </xf>
    <xf numFmtId="0" fontId="0" fillId="35" borderId="35" xfId="0" applyFill="1" applyBorder="1" applyAlignment="1">
      <alignment/>
    </xf>
    <xf numFmtId="0" fontId="0" fillId="0" borderId="80" xfId="0" applyBorder="1" applyAlignment="1">
      <alignment/>
    </xf>
    <xf numFmtId="0" fontId="24" fillId="0" borderId="84" xfId="0" applyFont="1" applyBorder="1" applyAlignment="1">
      <alignment/>
    </xf>
    <xf numFmtId="0" fontId="0" fillId="0" borderId="84" xfId="0" applyBorder="1" applyAlignment="1">
      <alignment/>
    </xf>
    <xf numFmtId="0" fontId="24" fillId="0" borderId="24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85" xfId="0" applyFont="1" applyBorder="1" applyAlignment="1">
      <alignment/>
    </xf>
    <xf numFmtId="0" fontId="21" fillId="0" borderId="0" xfId="0" applyFont="1" applyAlignment="1">
      <alignment horizontal="right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center" vertical="top" wrapText="1"/>
    </xf>
    <xf numFmtId="0" fontId="8" fillId="16" borderId="79" xfId="0" applyFont="1" applyFill="1" applyBorder="1" applyAlignment="1">
      <alignment horizontal="center" vertical="top" wrapText="1"/>
    </xf>
    <xf numFmtId="0" fontId="8" fillId="16" borderId="80" xfId="0" applyFont="1" applyFill="1" applyBorder="1" applyAlignment="1">
      <alignment horizontal="center" vertical="top" wrapText="1"/>
    </xf>
    <xf numFmtId="0" fontId="8" fillId="16" borderId="79" xfId="0" applyFont="1" applyFill="1" applyBorder="1" applyAlignment="1">
      <alignment horizontal="justify" vertical="top" wrapText="1"/>
    </xf>
    <xf numFmtId="0" fontId="16" fillId="36" borderId="0" xfId="0" applyFont="1" applyFill="1" applyAlignment="1">
      <alignment/>
    </xf>
    <xf numFmtId="0" fontId="8" fillId="36" borderId="86" xfId="0" applyFont="1" applyFill="1" applyBorder="1" applyAlignment="1">
      <alignment horizontal="center" vertical="top" wrapText="1"/>
    </xf>
    <xf numFmtId="0" fontId="8" fillId="36" borderId="87" xfId="0" applyFont="1" applyFill="1" applyBorder="1" applyAlignment="1">
      <alignment horizontal="center" vertical="top" wrapText="1"/>
    </xf>
    <xf numFmtId="0" fontId="1" fillId="35" borderId="88" xfId="0" applyFont="1" applyFill="1" applyBorder="1" applyAlignment="1">
      <alignment horizontal="center" vertical="top" wrapText="1"/>
    </xf>
    <xf numFmtId="0" fontId="17" fillId="35" borderId="39" xfId="0" applyFont="1" applyFill="1" applyBorder="1" applyAlignment="1">
      <alignment horizontal="center" vertical="top" wrapText="1"/>
    </xf>
    <xf numFmtId="0" fontId="19" fillId="0" borderId="39" xfId="0" applyFont="1" applyBorder="1" applyAlignment="1">
      <alignment horizontal="center"/>
    </xf>
    <xf numFmtId="0" fontId="1" fillId="35" borderId="84" xfId="0" applyFont="1" applyFill="1" applyBorder="1" applyAlignment="1">
      <alignment horizontal="right" vertical="top" wrapText="1"/>
    </xf>
    <xf numFmtId="0" fontId="17" fillId="35" borderId="24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/>
    </xf>
    <xf numFmtId="0" fontId="2" fillId="0" borderId="30" xfId="0" applyFont="1" applyBorder="1" applyAlignment="1">
      <alignment vertical="top" wrapText="1"/>
    </xf>
    <xf numFmtId="0" fontId="13" fillId="0" borderId="25" xfId="0" applyFont="1" applyBorder="1" applyAlignment="1">
      <alignment horizontal="center" vertical="top" wrapText="1"/>
    </xf>
    <xf numFmtId="0" fontId="6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89" xfId="0" applyFont="1" applyBorder="1" applyAlignment="1">
      <alignment vertical="top" wrapText="1"/>
    </xf>
    <xf numFmtId="3" fontId="13" fillId="0" borderId="30" xfId="0" applyNumberFormat="1" applyFont="1" applyBorder="1" applyAlignment="1">
      <alignment horizontal="center" vertical="top" wrapText="1"/>
    </xf>
    <xf numFmtId="0" fontId="0" fillId="0" borderId="90" xfId="0" applyBorder="1" applyAlignment="1">
      <alignment/>
    </xf>
    <xf numFmtId="3" fontId="13" fillId="0" borderId="2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/>
    </xf>
    <xf numFmtId="0" fontId="24" fillId="40" borderId="33" xfId="0" applyFont="1" applyFill="1" applyBorder="1" applyAlignment="1">
      <alignment/>
    </xf>
    <xf numFmtId="0" fontId="0" fillId="40" borderId="33" xfId="0" applyFill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1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5" fillId="35" borderId="91" xfId="0" applyFont="1" applyFill="1" applyBorder="1" applyAlignment="1">
      <alignment horizontal="center" vertical="top" wrapText="1"/>
    </xf>
    <xf numFmtId="0" fontId="15" fillId="35" borderId="92" xfId="0" applyFont="1" applyFill="1" applyBorder="1" applyAlignment="1">
      <alignment vertical="top" wrapText="1"/>
    </xf>
    <xf numFmtId="0" fontId="18" fillId="35" borderId="93" xfId="0" applyFont="1" applyFill="1" applyBorder="1" applyAlignment="1">
      <alignment vertical="top" wrapText="1"/>
    </xf>
    <xf numFmtId="0" fontId="18" fillId="35" borderId="29" xfId="0" applyFont="1" applyFill="1" applyBorder="1" applyAlignment="1">
      <alignment vertical="top" wrapText="1"/>
    </xf>
    <xf numFmtId="0" fontId="18" fillId="35" borderId="26" xfId="0" applyFont="1" applyFill="1" applyBorder="1" applyAlignment="1">
      <alignment vertical="top" wrapText="1"/>
    </xf>
    <xf numFmtId="0" fontId="18" fillId="0" borderId="94" xfId="0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8" fillId="0" borderId="93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5" fillId="0" borderId="94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93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34" fillId="0" borderId="33" xfId="0" applyFont="1" applyBorder="1" applyAlignment="1">
      <alignment/>
    </xf>
    <xf numFmtId="0" fontId="39" fillId="0" borderId="12" xfId="0" applyFont="1" applyBorder="1" applyAlignment="1">
      <alignment/>
    </xf>
    <xf numFmtId="0" fontId="34" fillId="12" borderId="33" xfId="0" applyFont="1" applyFill="1" applyBorder="1" applyAlignment="1">
      <alignment/>
    </xf>
    <xf numFmtId="0" fontId="39" fillId="12" borderId="12" xfId="0" applyFont="1" applyFill="1" applyBorder="1" applyAlignment="1">
      <alignment/>
    </xf>
    <xf numFmtId="0" fontId="29" fillId="0" borderId="33" xfId="0" applyFont="1" applyFill="1" applyBorder="1" applyAlignment="1">
      <alignment horizontal="center" vertical="center" wrapText="1"/>
    </xf>
    <xf numFmtId="0" fontId="29" fillId="41" borderId="33" xfId="0" applyFont="1" applyFill="1" applyBorder="1" applyAlignment="1">
      <alignment horizontal="center" vertical="top" wrapText="1"/>
    </xf>
    <xf numFmtId="3" fontId="29" fillId="41" borderId="33" xfId="0" applyNumberFormat="1" applyFont="1" applyFill="1" applyBorder="1" applyAlignment="1">
      <alignment horizontal="center" vertical="top" wrapText="1"/>
    </xf>
    <xf numFmtId="0" fontId="29" fillId="16" borderId="33" xfId="0" applyFont="1" applyFill="1" applyBorder="1" applyAlignment="1">
      <alignment horizontal="left" vertical="top" wrapText="1"/>
    </xf>
    <xf numFmtId="3" fontId="29" fillId="16" borderId="33" xfId="0" applyNumberFormat="1" applyFont="1" applyFill="1" applyBorder="1" applyAlignment="1">
      <alignment horizontal="center" vertical="top" wrapText="1"/>
    </xf>
    <xf numFmtId="0" fontId="29" fillId="36" borderId="33" xfId="0" applyFont="1" applyFill="1" applyBorder="1" applyAlignment="1">
      <alignment horizontal="left" vertical="top" wrapText="1"/>
    </xf>
    <xf numFmtId="3" fontId="20" fillId="36" borderId="33" xfId="0" applyNumberFormat="1" applyFont="1" applyFill="1" applyBorder="1" applyAlignment="1">
      <alignment horizontal="center" vertical="top" wrapText="1"/>
    </xf>
    <xf numFmtId="0" fontId="25" fillId="16" borderId="33" xfId="0" applyFont="1" applyFill="1" applyBorder="1" applyAlignment="1">
      <alignment vertical="top" wrapText="1"/>
    </xf>
    <xf numFmtId="3" fontId="11" fillId="16" borderId="33" xfId="0" applyNumberFormat="1" applyFont="1" applyFill="1" applyBorder="1" applyAlignment="1">
      <alignment horizontal="center" vertical="top" wrapText="1"/>
    </xf>
    <xf numFmtId="3" fontId="20" fillId="16" borderId="33" xfId="0" applyNumberFormat="1" applyFont="1" applyFill="1" applyBorder="1" applyAlignment="1">
      <alignment horizontal="center" vertical="top" wrapText="1"/>
    </xf>
    <xf numFmtId="0" fontId="11" fillId="35" borderId="33" xfId="0" applyFont="1" applyFill="1" applyBorder="1" applyAlignment="1">
      <alignment vertical="top" wrapText="1"/>
    </xf>
    <xf numFmtId="3" fontId="11" fillId="35" borderId="33" xfId="0" applyNumberFormat="1" applyFont="1" applyFill="1" applyBorder="1" applyAlignment="1">
      <alignment horizontal="center" vertical="top" wrapText="1"/>
    </xf>
    <xf numFmtId="0" fontId="20" fillId="35" borderId="33" xfId="0" applyFont="1" applyFill="1" applyBorder="1" applyAlignment="1">
      <alignment vertical="top" wrapText="1"/>
    </xf>
    <xf numFmtId="0" fontId="20" fillId="35" borderId="33" xfId="0" applyFont="1" applyFill="1" applyBorder="1" applyAlignment="1">
      <alignment horizontal="center" vertical="top" wrapText="1"/>
    </xf>
    <xf numFmtId="0" fontId="11" fillId="10" borderId="33" xfId="0" applyFont="1" applyFill="1" applyBorder="1" applyAlignment="1">
      <alignment vertical="top" wrapText="1"/>
    </xf>
    <xf numFmtId="3" fontId="11" fillId="10" borderId="33" xfId="0" applyNumberFormat="1" applyFont="1" applyFill="1" applyBorder="1" applyAlignment="1">
      <alignment horizontal="center" vertical="top" wrapText="1"/>
    </xf>
    <xf numFmtId="3" fontId="20" fillId="10" borderId="33" xfId="0" applyNumberFormat="1" applyFont="1" applyFill="1" applyBorder="1" applyAlignment="1">
      <alignment horizontal="center" vertical="top" wrapText="1"/>
    </xf>
    <xf numFmtId="3" fontId="20" fillId="41" borderId="33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40" borderId="30" xfId="0" applyFont="1" applyFill="1" applyBorder="1" applyAlignment="1">
      <alignment vertical="top" wrapText="1"/>
    </xf>
    <xf numFmtId="0" fontId="25" fillId="40" borderId="24" xfId="0" applyFont="1" applyFill="1" applyBorder="1" applyAlignment="1">
      <alignment vertical="top" wrapText="1"/>
    </xf>
    <xf numFmtId="0" fontId="11" fillId="0" borderId="89" xfId="0" applyFont="1" applyFill="1" applyBorder="1" applyAlignment="1">
      <alignment horizontal="center" vertical="top" wrapText="1"/>
    </xf>
    <xf numFmtId="0" fontId="11" fillId="0" borderId="95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3" fontId="25" fillId="40" borderId="16" xfId="0" applyNumberFormat="1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vertical="top" wrapText="1"/>
    </xf>
    <xf numFmtId="3" fontId="11" fillId="36" borderId="16" xfId="0" applyNumberFormat="1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vertical="top" wrapText="1"/>
    </xf>
    <xf numFmtId="3" fontId="11" fillId="35" borderId="16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4" xfId="0" applyFont="1" applyBorder="1" applyAlignment="1">
      <alignment vertical="top" wrapText="1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33" borderId="24" xfId="0" applyFont="1" applyFill="1" applyBorder="1" applyAlignment="1">
      <alignment vertical="top" wrapText="1"/>
    </xf>
    <xf numFmtId="3" fontId="11" fillId="33" borderId="16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25" fillId="40" borderId="2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vertical="top" wrapText="1"/>
    </xf>
    <xf numFmtId="0" fontId="11" fillId="33" borderId="35" xfId="0" applyFont="1" applyFill="1" applyBorder="1" applyAlignment="1">
      <alignment horizontal="center" vertical="top" wrapText="1"/>
    </xf>
    <xf numFmtId="0" fontId="25" fillId="40" borderId="16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0" fontId="20" fillId="33" borderId="24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36" borderId="16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left" indent="1"/>
    </xf>
    <xf numFmtId="0" fontId="11" fillId="0" borderId="33" xfId="0" applyFont="1" applyBorder="1" applyAlignment="1">
      <alignment horizontal="left" vertical="top" wrapText="1" indent="1"/>
    </xf>
    <xf numFmtId="0" fontId="25" fillId="0" borderId="33" xfId="0" applyFont="1" applyBorder="1" applyAlignment="1">
      <alignment horizontal="left" indent="1"/>
    </xf>
    <xf numFmtId="0" fontId="11" fillId="3" borderId="33" xfId="0" applyFont="1" applyFill="1" applyBorder="1" applyAlignment="1">
      <alignment horizontal="left" indent="1"/>
    </xf>
    <xf numFmtId="0" fontId="25" fillId="3" borderId="33" xfId="0" applyFont="1" applyFill="1" applyBorder="1" applyAlignment="1">
      <alignment horizontal="left" vertical="top" wrapText="1" indent="1"/>
    </xf>
    <xf numFmtId="0" fontId="25" fillId="0" borderId="33" xfId="0" applyFont="1" applyBorder="1" applyAlignment="1">
      <alignment horizontal="left" vertical="top" wrapText="1" indent="1"/>
    </xf>
    <xf numFmtId="0" fontId="0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25" fillId="0" borderId="33" xfId="0" applyFont="1" applyBorder="1" applyAlignment="1">
      <alignment/>
    </xf>
    <xf numFmtId="0" fontId="25" fillId="3" borderId="33" xfId="0" applyFont="1" applyFill="1" applyBorder="1" applyAlignment="1">
      <alignment/>
    </xf>
    <xf numFmtId="0" fontId="25" fillId="0" borderId="33" xfId="0" applyFont="1" applyBorder="1" applyAlignment="1">
      <alignment vertical="top" wrapText="1"/>
    </xf>
    <xf numFmtId="0" fontId="11" fillId="0" borderId="33" xfId="0" applyFont="1" applyBorder="1" applyAlignment="1">
      <alignment/>
    </xf>
    <xf numFmtId="0" fontId="11" fillId="36" borderId="33" xfId="0" applyFont="1" applyFill="1" applyBorder="1" applyAlignment="1">
      <alignment/>
    </xf>
    <xf numFmtId="0" fontId="11" fillId="0" borderId="33" xfId="0" applyFont="1" applyBorder="1" applyAlignment="1">
      <alignment vertical="top" wrapText="1"/>
    </xf>
    <xf numFmtId="0" fontId="0" fillId="42" borderId="68" xfId="0" applyFill="1" applyBorder="1" applyAlignment="1">
      <alignment readingOrder="1"/>
    </xf>
    <xf numFmtId="0" fontId="0" fillId="42" borderId="33" xfId="0" applyFill="1" applyBorder="1" applyAlignment="1">
      <alignment readingOrder="1"/>
    </xf>
    <xf numFmtId="0" fontId="24" fillId="42" borderId="33" xfId="0" applyFont="1" applyFill="1" applyBorder="1" applyAlignment="1">
      <alignment horizontal="center" readingOrder="1"/>
    </xf>
    <xf numFmtId="0" fontId="24" fillId="42" borderId="33" xfId="0" applyFont="1" applyFill="1" applyBorder="1" applyAlignment="1">
      <alignment/>
    </xf>
    <xf numFmtId="0" fontId="0" fillId="42" borderId="33" xfId="0" applyFill="1" applyBorder="1" applyAlignment="1">
      <alignment/>
    </xf>
    <xf numFmtId="0" fontId="0" fillId="42" borderId="33" xfId="0" applyFont="1" applyFill="1" applyBorder="1" applyAlignment="1">
      <alignment horizontal="center"/>
    </xf>
    <xf numFmtId="3" fontId="8" fillId="0" borderId="33" xfId="0" applyNumberFormat="1" applyFont="1" applyBorder="1" applyAlignment="1">
      <alignment horizontal="center" vertical="top" wrapText="1"/>
    </xf>
    <xf numFmtId="1" fontId="16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16" fillId="0" borderId="33" xfId="0" applyFont="1" applyBorder="1" applyAlignment="1">
      <alignment/>
    </xf>
    <xf numFmtId="1" fontId="16" fillId="0" borderId="33" xfId="0" applyNumberFormat="1" applyFont="1" applyBorder="1" applyAlignment="1">
      <alignment/>
    </xf>
    <xf numFmtId="3" fontId="8" fillId="12" borderId="33" xfId="0" applyNumberFormat="1" applyFont="1" applyFill="1" applyBorder="1" applyAlignment="1">
      <alignment horizontal="center" vertical="top" wrapText="1"/>
    </xf>
    <xf numFmtId="1" fontId="26" fillId="12" borderId="33" xfId="0" applyNumberFormat="1" applyFont="1" applyFill="1" applyBorder="1" applyAlignment="1">
      <alignment/>
    </xf>
    <xf numFmtId="0" fontId="8" fillId="12" borderId="33" xfId="0" applyFont="1" applyFill="1" applyBorder="1" applyAlignment="1">
      <alignment horizontal="center" vertical="top" wrapText="1"/>
    </xf>
    <xf numFmtId="0" fontId="26" fillId="12" borderId="3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43" borderId="33" xfId="0" applyFont="1" applyFill="1" applyBorder="1" applyAlignment="1">
      <alignment/>
    </xf>
    <xf numFmtId="0" fontId="29" fillId="41" borderId="33" xfId="0" applyFont="1" applyFill="1" applyBorder="1" applyAlignment="1">
      <alignment horizontal="left" vertical="top" wrapText="1"/>
    </xf>
    <xf numFmtId="0" fontId="1" fillId="0" borderId="83" xfId="0" applyFont="1" applyBorder="1" applyAlignment="1">
      <alignment horizontal="left" vertical="top" readingOrder="1"/>
    </xf>
    <xf numFmtId="0" fontId="1" fillId="0" borderId="96" xfId="0" applyFont="1" applyBorder="1" applyAlignment="1">
      <alignment horizontal="left" vertical="top" readingOrder="1"/>
    </xf>
    <xf numFmtId="0" fontId="1" fillId="0" borderId="97" xfId="0" applyFont="1" applyBorder="1" applyAlignment="1">
      <alignment horizontal="left" vertical="top" readingOrder="1"/>
    </xf>
    <xf numFmtId="0" fontId="6" fillId="36" borderId="43" xfId="0" applyFont="1" applyFill="1" applyBorder="1" applyAlignment="1">
      <alignment horizontal="left" vertical="top" readingOrder="1"/>
    </xf>
    <xf numFmtId="0" fontId="6" fillId="36" borderId="55" xfId="0" applyFont="1" applyFill="1" applyBorder="1" applyAlignment="1">
      <alignment horizontal="left" vertical="top" readingOrder="1"/>
    </xf>
    <xf numFmtId="0" fontId="6" fillId="36" borderId="42" xfId="0" applyFont="1" applyFill="1" applyBorder="1" applyAlignment="1">
      <alignment horizontal="left" vertical="top" readingOrder="1"/>
    </xf>
    <xf numFmtId="0" fontId="2" fillId="0" borderId="43" xfId="0" applyFont="1" applyFill="1" applyBorder="1" applyAlignment="1">
      <alignment horizontal="left" vertical="top" readingOrder="1"/>
    </xf>
    <xf numFmtId="0" fontId="2" fillId="0" borderId="55" xfId="0" applyFont="1" applyFill="1" applyBorder="1" applyAlignment="1">
      <alignment horizontal="left" vertical="top" readingOrder="1"/>
    </xf>
    <xf numFmtId="0" fontId="2" fillId="0" borderId="42" xfId="0" applyFont="1" applyFill="1" applyBorder="1" applyAlignment="1">
      <alignment horizontal="left" vertical="top" readingOrder="1"/>
    </xf>
    <xf numFmtId="0" fontId="2" fillId="0" borderId="55" xfId="0" applyFont="1" applyBorder="1" applyAlignment="1">
      <alignment horizontal="left" vertical="top" readingOrder="1"/>
    </xf>
    <xf numFmtId="0" fontId="2" fillId="0" borderId="42" xfId="0" applyFont="1" applyBorder="1" applyAlignment="1">
      <alignment horizontal="left" vertical="top" readingOrder="1"/>
    </xf>
    <xf numFmtId="0" fontId="2" fillId="35" borderId="43" xfId="0" applyFont="1" applyFill="1" applyBorder="1" applyAlignment="1">
      <alignment horizontal="left" vertical="top" readingOrder="1"/>
    </xf>
    <xf numFmtId="0" fontId="2" fillId="35" borderId="55" xfId="0" applyFont="1" applyFill="1" applyBorder="1" applyAlignment="1">
      <alignment horizontal="left" vertical="top" readingOrder="1"/>
    </xf>
    <xf numFmtId="0" fontId="2" fillId="35" borderId="42" xfId="0" applyFont="1" applyFill="1" applyBorder="1" applyAlignment="1">
      <alignment horizontal="left" vertical="top" readingOrder="1"/>
    </xf>
    <xf numFmtId="0" fontId="2" fillId="0" borderId="55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0" fontId="2" fillId="33" borderId="56" xfId="0" applyFont="1" applyFill="1" applyBorder="1" applyAlignment="1">
      <alignment horizontal="center" vertical="top" wrapText="1"/>
    </xf>
    <xf numFmtId="0" fontId="2" fillId="33" borderId="98" xfId="0" applyFont="1" applyFill="1" applyBorder="1" applyAlignment="1">
      <alignment horizontal="center" vertical="top" wrapText="1"/>
    </xf>
    <xf numFmtId="0" fontId="2" fillId="33" borderId="99" xfId="0" applyFont="1" applyFill="1" applyBorder="1" applyAlignment="1">
      <alignment horizontal="center" vertical="top" wrapText="1"/>
    </xf>
    <xf numFmtId="0" fontId="2" fillId="33" borderId="100" xfId="0" applyFont="1" applyFill="1" applyBorder="1" applyAlignment="1">
      <alignment horizontal="left" vertical="top" wrapText="1"/>
    </xf>
    <xf numFmtId="0" fontId="2" fillId="33" borderId="101" xfId="0" applyFont="1" applyFill="1" applyBorder="1" applyAlignment="1">
      <alignment horizontal="left" vertical="top" wrapText="1"/>
    </xf>
    <xf numFmtId="0" fontId="2" fillId="33" borderId="102" xfId="0" applyFont="1" applyFill="1" applyBorder="1" applyAlignment="1">
      <alignment horizontal="left" vertical="top" wrapText="1"/>
    </xf>
    <xf numFmtId="0" fontId="2" fillId="33" borderId="55" xfId="0" applyFont="1" applyFill="1" applyBorder="1" applyAlignment="1">
      <alignment horizontal="center" vertical="top" wrapText="1"/>
    </xf>
    <xf numFmtId="0" fontId="2" fillId="34" borderId="43" xfId="0" applyFont="1" applyFill="1" applyBorder="1" applyAlignment="1">
      <alignment vertical="top" wrapText="1"/>
    </xf>
    <xf numFmtId="0" fontId="2" fillId="34" borderId="55" xfId="0" applyFont="1" applyFill="1" applyBorder="1" applyAlignment="1">
      <alignment vertical="top" wrapText="1"/>
    </xf>
    <xf numFmtId="0" fontId="2" fillId="34" borderId="42" xfId="0" applyFont="1" applyFill="1" applyBorder="1" applyAlignment="1">
      <alignment vertical="top" wrapText="1"/>
    </xf>
    <xf numFmtId="0" fontId="2" fillId="33" borderId="82" xfId="0" applyFont="1" applyFill="1" applyBorder="1" applyAlignment="1">
      <alignment horizontal="center" vertical="top" wrapText="1"/>
    </xf>
    <xf numFmtId="0" fontId="2" fillId="33" borderId="103" xfId="0" applyFont="1" applyFill="1" applyBorder="1" applyAlignment="1">
      <alignment horizontal="center" vertical="top" wrapText="1"/>
    </xf>
    <xf numFmtId="0" fontId="2" fillId="33" borderId="104" xfId="0" applyFont="1" applyFill="1" applyBorder="1" applyAlignment="1">
      <alignment horizontal="center" vertical="top" wrapText="1"/>
    </xf>
    <xf numFmtId="0" fontId="5" fillId="0" borderId="77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2" fillId="34" borderId="43" xfId="0" applyFont="1" applyFill="1" applyBorder="1" applyAlignment="1">
      <alignment horizontal="left" vertical="top" wrapText="1"/>
    </xf>
    <xf numFmtId="0" fontId="2" fillId="34" borderId="55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55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center" vertical="top" wrapText="1"/>
    </xf>
    <xf numFmtId="0" fontId="2" fillId="35" borderId="33" xfId="0" applyFont="1" applyFill="1" applyBorder="1" applyAlignment="1">
      <alignment horizontal="left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left" vertical="top" wrapText="1"/>
    </xf>
    <xf numFmtId="0" fontId="2" fillId="0" borderId="96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 wrapText="1"/>
    </xf>
    <xf numFmtId="0" fontId="2" fillId="36" borderId="43" xfId="0" applyFont="1" applyFill="1" applyBorder="1" applyAlignment="1">
      <alignment horizontal="left" vertical="top" wrapText="1"/>
    </xf>
    <xf numFmtId="0" fontId="2" fillId="36" borderId="55" xfId="0" applyFont="1" applyFill="1" applyBorder="1" applyAlignment="1">
      <alignment horizontal="left" vertical="top" wrapText="1"/>
    </xf>
    <xf numFmtId="0" fontId="2" fillId="36" borderId="42" xfId="0" applyFont="1" applyFill="1" applyBorder="1" applyAlignment="1">
      <alignment horizontal="left" vertical="top" wrapText="1"/>
    </xf>
    <xf numFmtId="3" fontId="2" fillId="0" borderId="37" xfId="0" applyNumberFormat="1" applyFont="1" applyBorder="1" applyAlignment="1">
      <alignment horizontal="right" vertical="top" wrapText="1"/>
    </xf>
    <xf numFmtId="3" fontId="2" fillId="0" borderId="31" xfId="0" applyNumberFormat="1" applyFont="1" applyBorder="1" applyAlignment="1">
      <alignment horizontal="right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1" fontId="16" fillId="0" borderId="49" xfId="0" applyNumberFormat="1" applyFont="1" applyBorder="1" applyAlignment="1">
      <alignment horizontal="center"/>
    </xf>
    <xf numFmtId="1" fontId="16" fillId="0" borderId="68" xfId="0" applyNumberFormat="1" applyFont="1" applyBorder="1" applyAlignment="1">
      <alignment horizontal="center"/>
    </xf>
    <xf numFmtId="0" fontId="6" fillId="38" borderId="43" xfId="0" applyFont="1" applyFill="1" applyBorder="1" applyAlignment="1">
      <alignment horizontal="justify" vertical="top" wrapText="1"/>
    </xf>
    <xf numFmtId="0" fontId="6" fillId="38" borderId="55" xfId="0" applyFont="1" applyFill="1" applyBorder="1" applyAlignment="1">
      <alignment horizontal="justify" vertical="top" wrapText="1"/>
    </xf>
    <xf numFmtId="0" fontId="6" fillId="38" borderId="42" xfId="0" applyFont="1" applyFill="1" applyBorder="1" applyAlignment="1">
      <alignment horizontal="justify" vertical="top" wrapText="1"/>
    </xf>
    <xf numFmtId="0" fontId="6" fillId="35" borderId="43" xfId="0" applyFont="1" applyFill="1" applyBorder="1" applyAlignment="1">
      <alignment horizontal="justify" vertical="top" wrapText="1"/>
    </xf>
    <xf numFmtId="0" fontId="6" fillId="35" borderId="55" xfId="0" applyFont="1" applyFill="1" applyBorder="1" applyAlignment="1">
      <alignment horizontal="justify" vertical="top" wrapText="1"/>
    </xf>
    <xf numFmtId="0" fontId="6" fillId="35" borderId="42" xfId="0" applyFont="1" applyFill="1" applyBorder="1" applyAlignment="1">
      <alignment horizontal="justify" vertical="top" wrapText="1"/>
    </xf>
    <xf numFmtId="0" fontId="8" fillId="12" borderId="43" xfId="0" applyFont="1" applyFill="1" applyBorder="1" applyAlignment="1">
      <alignment horizontal="justify" vertical="top" wrapText="1"/>
    </xf>
    <xf numFmtId="0" fontId="8" fillId="12" borderId="55" xfId="0" applyFont="1" applyFill="1" applyBorder="1" applyAlignment="1">
      <alignment horizontal="justify" vertical="top" wrapText="1"/>
    </xf>
    <xf numFmtId="0" fontId="8" fillId="12" borderId="42" xfId="0" applyFont="1" applyFill="1" applyBorder="1" applyAlignment="1">
      <alignment horizontal="justify" vertical="top" wrapText="1"/>
    </xf>
    <xf numFmtId="0" fontId="6" fillId="0" borderId="43" xfId="0" applyFont="1" applyBorder="1" applyAlignment="1">
      <alignment horizontal="justify" vertical="top" wrapText="1"/>
    </xf>
    <xf numFmtId="0" fontId="6" fillId="0" borderId="55" xfId="0" applyFont="1" applyBorder="1" applyAlignment="1">
      <alignment horizontal="justify" vertical="top" wrapText="1"/>
    </xf>
    <xf numFmtId="0" fontId="6" fillId="0" borderId="42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55" xfId="0" applyFont="1" applyBorder="1" applyAlignment="1">
      <alignment horizontal="justify" vertical="top" wrapText="1"/>
    </xf>
    <xf numFmtId="0" fontId="8" fillId="0" borderId="42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43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1" fontId="16" fillId="0" borderId="49" xfId="0" applyNumberFormat="1" applyFont="1" applyBorder="1" applyAlignment="1">
      <alignment/>
    </xf>
    <xf numFmtId="1" fontId="16" fillId="0" borderId="68" xfId="0" applyNumberFormat="1" applyFont="1" applyBorder="1" applyAlignment="1">
      <alignment/>
    </xf>
    <xf numFmtId="0" fontId="6" fillId="0" borderId="49" xfId="0" applyFont="1" applyBorder="1" applyAlignment="1">
      <alignment horizontal="center" vertical="top" wrapText="1"/>
    </xf>
    <xf numFmtId="0" fontId="6" fillId="0" borderId="68" xfId="0" applyFont="1" applyBorder="1" applyAlignment="1">
      <alignment horizontal="center" vertical="top" wrapText="1"/>
    </xf>
    <xf numFmtId="3" fontId="6" fillId="0" borderId="49" xfId="0" applyNumberFormat="1" applyFont="1" applyBorder="1" applyAlignment="1">
      <alignment horizontal="center" vertical="top" wrapText="1"/>
    </xf>
    <xf numFmtId="3" fontId="6" fillId="0" borderId="68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0" fillId="0" borderId="75" xfId="0" applyFont="1" applyBorder="1" applyAlignment="1">
      <alignment horizontal="right" vertical="top" wrapText="1"/>
    </xf>
    <xf numFmtId="0" fontId="1" fillId="12" borderId="43" xfId="0" applyFont="1" applyFill="1" applyBorder="1" applyAlignment="1">
      <alignment horizontal="center" vertical="top" wrapText="1"/>
    </xf>
    <xf numFmtId="0" fontId="1" fillId="12" borderId="55" xfId="0" applyFont="1" applyFill="1" applyBorder="1" applyAlignment="1">
      <alignment horizontal="center" vertical="top" wrapText="1"/>
    </xf>
    <xf numFmtId="0" fontId="1" fillId="12" borderId="42" xfId="0" applyFont="1" applyFill="1" applyBorder="1" applyAlignment="1">
      <alignment horizontal="center" vertical="top" wrapText="1"/>
    </xf>
    <xf numFmtId="0" fontId="20" fillId="0" borderId="43" xfId="0" applyFont="1" applyBorder="1" applyAlignment="1">
      <alignment horizontal="right" vertical="top" wrapText="1"/>
    </xf>
    <xf numFmtId="0" fontId="20" fillId="0" borderId="55" xfId="0" applyFont="1" applyBorder="1" applyAlignment="1">
      <alignment horizontal="right" vertical="top" wrapText="1"/>
    </xf>
    <xf numFmtId="0" fontId="20" fillId="0" borderId="42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right" vertical="top" wrapText="1"/>
    </xf>
    <xf numFmtId="0" fontId="20" fillId="34" borderId="43" xfId="0" applyFont="1" applyFill="1" applyBorder="1" applyAlignment="1">
      <alignment vertical="top" wrapText="1"/>
    </xf>
    <xf numFmtId="0" fontId="20" fillId="34" borderId="55" xfId="0" applyFont="1" applyFill="1" applyBorder="1" applyAlignment="1">
      <alignment vertical="top" wrapText="1"/>
    </xf>
    <xf numFmtId="0" fontId="20" fillId="34" borderId="42" xfId="0" applyFont="1" applyFill="1" applyBorder="1" applyAlignment="1">
      <alignment vertical="top" wrapText="1"/>
    </xf>
    <xf numFmtId="0" fontId="20" fillId="0" borderId="43" xfId="0" applyFont="1" applyBorder="1" applyAlignment="1">
      <alignment horizontal="left" vertical="top" wrapText="1"/>
    </xf>
    <xf numFmtId="0" fontId="20" fillId="0" borderId="55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29" fillId="0" borderId="10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0" fillId="37" borderId="43" xfId="0" applyFont="1" applyFill="1" applyBorder="1" applyAlignment="1">
      <alignment horizontal="left" vertical="top" wrapText="1"/>
    </xf>
    <xf numFmtId="0" fontId="20" fillId="37" borderId="55" xfId="0" applyFont="1" applyFill="1" applyBorder="1" applyAlignment="1">
      <alignment horizontal="left" vertical="top" wrapText="1"/>
    </xf>
    <xf numFmtId="0" fontId="20" fillId="37" borderId="42" xfId="0" applyFont="1" applyFill="1" applyBorder="1" applyAlignment="1">
      <alignment horizontal="left" vertical="top" wrapText="1"/>
    </xf>
    <xf numFmtId="0" fontId="6" fillId="0" borderId="43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24" fillId="33" borderId="43" xfId="0" applyFont="1" applyFill="1" applyBorder="1" applyAlignment="1">
      <alignment horizontal="left" wrapText="1"/>
    </xf>
    <xf numFmtId="0" fontId="24" fillId="33" borderId="55" xfId="0" applyFont="1" applyFill="1" applyBorder="1" applyAlignment="1">
      <alignment horizontal="left" wrapText="1"/>
    </xf>
    <xf numFmtId="0" fontId="24" fillId="33" borderId="42" xfId="0" applyFont="1" applyFill="1" applyBorder="1" applyAlignment="1">
      <alignment horizontal="left" wrapText="1"/>
    </xf>
    <xf numFmtId="0" fontId="11" fillId="34" borderId="43" xfId="0" applyFont="1" applyFill="1" applyBorder="1" applyAlignment="1">
      <alignment horizontal="left"/>
    </xf>
    <xf numFmtId="0" fontId="11" fillId="34" borderId="55" xfId="0" applyFont="1" applyFill="1" applyBorder="1" applyAlignment="1">
      <alignment horizontal="left"/>
    </xf>
    <xf numFmtId="0" fontId="11" fillId="34" borderId="42" xfId="0" applyFont="1" applyFill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0" fillId="37" borderId="43" xfId="0" applyFont="1" applyFill="1" applyBorder="1" applyAlignment="1">
      <alignment horizontal="left"/>
    </xf>
    <xf numFmtId="0" fontId="0" fillId="37" borderId="55" xfId="0" applyFont="1" applyFill="1" applyBorder="1" applyAlignment="1">
      <alignment horizontal="left"/>
    </xf>
    <xf numFmtId="0" fontId="6" fillId="37" borderId="43" xfId="0" applyFont="1" applyFill="1" applyBorder="1" applyAlignment="1">
      <alignment horizontal="left"/>
    </xf>
    <xf numFmtId="0" fontId="6" fillId="37" borderId="55" xfId="0" applyFont="1" applyFill="1" applyBorder="1" applyAlignment="1">
      <alignment horizontal="left"/>
    </xf>
    <xf numFmtId="0" fontId="16" fillId="36" borderId="43" xfId="0" applyFont="1" applyFill="1" applyBorder="1" applyAlignment="1">
      <alignment horizontal="left"/>
    </xf>
    <xf numFmtId="0" fontId="16" fillId="36" borderId="55" xfId="0" applyFont="1" applyFill="1" applyBorder="1" applyAlignment="1">
      <alignment horizontal="left"/>
    </xf>
    <xf numFmtId="0" fontId="16" fillId="36" borderId="42" xfId="0" applyFont="1" applyFill="1" applyBorder="1" applyAlignment="1">
      <alignment horizontal="left"/>
    </xf>
    <xf numFmtId="0" fontId="29" fillId="33" borderId="43" xfId="0" applyFont="1" applyFill="1" applyBorder="1" applyAlignment="1">
      <alignment horizontal="left" vertical="top" wrapText="1"/>
    </xf>
    <xf numFmtId="0" fontId="29" fillId="33" borderId="55" xfId="0" applyFont="1" applyFill="1" applyBorder="1" applyAlignment="1">
      <alignment horizontal="left" vertical="top" wrapText="1"/>
    </xf>
    <xf numFmtId="0" fontId="29" fillId="33" borderId="42" xfId="0" applyFont="1" applyFill="1" applyBorder="1" applyAlignment="1">
      <alignment horizontal="left" vertical="top" wrapText="1"/>
    </xf>
    <xf numFmtId="0" fontId="6" fillId="35" borderId="43" xfId="0" applyFont="1" applyFill="1" applyBorder="1" applyAlignment="1">
      <alignment horizontal="left"/>
    </xf>
    <xf numFmtId="0" fontId="6" fillId="36" borderId="55" xfId="0" applyFont="1" applyFill="1" applyBorder="1" applyAlignment="1">
      <alignment horizontal="left"/>
    </xf>
    <xf numFmtId="0" fontId="6" fillId="35" borderId="42" xfId="0" applyFont="1" applyFill="1" applyBorder="1" applyAlignment="1">
      <alignment horizontal="left"/>
    </xf>
    <xf numFmtId="0" fontId="24" fillId="35" borderId="43" xfId="0" applyFont="1" applyFill="1" applyBorder="1" applyAlignment="1">
      <alignment horizontal="left"/>
    </xf>
    <xf numFmtId="0" fontId="24" fillId="35" borderId="55" xfId="0" applyFont="1" applyFill="1" applyBorder="1" applyAlignment="1">
      <alignment horizontal="left"/>
    </xf>
    <xf numFmtId="0" fontId="24" fillId="35" borderId="42" xfId="0" applyFont="1" applyFill="1" applyBorder="1" applyAlignment="1">
      <alignment horizontal="left"/>
    </xf>
    <xf numFmtId="0" fontId="6" fillId="34" borderId="43" xfId="0" applyFont="1" applyFill="1" applyBorder="1" applyAlignment="1">
      <alignment horizontal="left"/>
    </xf>
    <xf numFmtId="0" fontId="6" fillId="34" borderId="55" xfId="0" applyFont="1" applyFill="1" applyBorder="1" applyAlignment="1">
      <alignment horizontal="left"/>
    </xf>
    <xf numFmtId="0" fontId="6" fillId="34" borderId="42" xfId="0" applyFont="1" applyFill="1" applyBorder="1" applyAlignment="1">
      <alignment horizontal="left"/>
    </xf>
    <xf numFmtId="0" fontId="28" fillId="35" borderId="43" xfId="0" applyFont="1" applyFill="1" applyBorder="1" applyAlignment="1">
      <alignment horizontal="left" wrapText="1"/>
    </xf>
    <xf numFmtId="0" fontId="28" fillId="35" borderId="55" xfId="0" applyFont="1" applyFill="1" applyBorder="1" applyAlignment="1">
      <alignment horizontal="left" wrapText="1"/>
    </xf>
    <xf numFmtId="0" fontId="28" fillId="35" borderId="42" xfId="0" applyFont="1" applyFill="1" applyBorder="1" applyAlignment="1">
      <alignment horizontal="left" wrapText="1"/>
    </xf>
    <xf numFmtId="0" fontId="0" fillId="34" borderId="43" xfId="0" applyFont="1" applyFill="1" applyBorder="1" applyAlignment="1">
      <alignment horizontal="left"/>
    </xf>
    <xf numFmtId="0" fontId="0" fillId="34" borderId="55" xfId="0" applyFont="1" applyFill="1" applyBorder="1" applyAlignment="1">
      <alignment horizontal="left"/>
    </xf>
    <xf numFmtId="0" fontId="0" fillId="34" borderId="42" xfId="0" applyFont="1" applyFill="1" applyBorder="1" applyAlignment="1">
      <alignment horizontal="left"/>
    </xf>
    <xf numFmtId="3" fontId="29" fillId="33" borderId="33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6" fillId="37" borderId="42" xfId="0" applyFont="1" applyFill="1" applyBorder="1" applyAlignment="1">
      <alignment horizontal="left"/>
    </xf>
    <xf numFmtId="0" fontId="20" fillId="34" borderId="43" xfId="0" applyFont="1" applyFill="1" applyBorder="1" applyAlignment="1">
      <alignment horizontal="left" vertical="top" wrapText="1"/>
    </xf>
    <xf numFmtId="0" fontId="20" fillId="34" borderId="55" xfId="0" applyFont="1" applyFill="1" applyBorder="1" applyAlignment="1">
      <alignment horizontal="left" vertical="top" wrapText="1"/>
    </xf>
    <xf numFmtId="0" fontId="20" fillId="34" borderId="42" xfId="0" applyFont="1" applyFill="1" applyBorder="1" applyAlignment="1">
      <alignment horizontal="left" vertical="top" wrapText="1"/>
    </xf>
    <xf numFmtId="0" fontId="29" fillId="0" borderId="83" xfId="0" applyFont="1" applyBorder="1" applyAlignment="1">
      <alignment vertical="top" wrapText="1"/>
    </xf>
    <xf numFmtId="0" fontId="29" fillId="0" borderId="96" xfId="0" applyFont="1" applyBorder="1" applyAlignment="1">
      <alignment vertical="top" wrapText="1"/>
    </xf>
    <xf numFmtId="0" fontId="29" fillId="0" borderId="97" xfId="0" applyFont="1" applyBorder="1" applyAlignment="1">
      <alignment vertical="top" wrapText="1"/>
    </xf>
    <xf numFmtId="0" fontId="29" fillId="33" borderId="82" xfId="0" applyFont="1" applyFill="1" applyBorder="1" applyAlignment="1">
      <alignment horizontal="left" vertical="top" wrapText="1"/>
    </xf>
    <xf numFmtId="0" fontId="29" fillId="33" borderId="104" xfId="0" applyFont="1" applyFill="1" applyBorder="1" applyAlignment="1">
      <alignment horizontal="left" vertical="top" wrapText="1"/>
    </xf>
    <xf numFmtId="0" fontId="29" fillId="33" borderId="103" xfId="0" applyFont="1" applyFill="1" applyBorder="1" applyAlignment="1">
      <alignment horizontal="left" vertical="top" wrapText="1"/>
    </xf>
    <xf numFmtId="0" fontId="20" fillId="0" borderId="43" xfId="0" applyFont="1" applyBorder="1" applyAlignment="1">
      <alignment horizontal="right" vertical="top" wrapText="1"/>
    </xf>
    <xf numFmtId="0" fontId="20" fillId="0" borderId="55" xfId="0" applyFont="1" applyBorder="1" applyAlignment="1">
      <alignment horizontal="right" vertical="top" wrapText="1"/>
    </xf>
    <xf numFmtId="0" fontId="20" fillId="0" borderId="42" xfId="0" applyFont="1" applyBorder="1" applyAlignment="1">
      <alignment horizontal="right" vertical="top" wrapText="1"/>
    </xf>
    <xf numFmtId="0" fontId="20" fillId="0" borderId="33" xfId="0" applyFont="1" applyBorder="1" applyAlignment="1">
      <alignment horizontal="left" vertical="top" wrapText="1"/>
    </xf>
    <xf numFmtId="0" fontId="20" fillId="34" borderId="33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33" xfId="0" applyFont="1" applyBorder="1" applyAlignment="1">
      <alignment vertical="top" wrapText="1"/>
    </xf>
    <xf numFmtId="0" fontId="29" fillId="33" borderId="43" xfId="0" applyFont="1" applyFill="1" applyBorder="1" applyAlignment="1">
      <alignment horizontal="center" vertical="top" wrapText="1"/>
    </xf>
    <xf numFmtId="0" fontId="29" fillId="33" borderId="55" xfId="0" applyFont="1" applyFill="1" applyBorder="1" applyAlignment="1">
      <alignment horizontal="center" vertical="top" wrapText="1"/>
    </xf>
    <xf numFmtId="0" fontId="29" fillId="33" borderId="42" xfId="0" applyFont="1" applyFill="1" applyBorder="1" applyAlignment="1">
      <alignment horizontal="center" vertical="top" wrapText="1"/>
    </xf>
    <xf numFmtId="0" fontId="29" fillId="33" borderId="82" xfId="0" applyFont="1" applyFill="1" applyBorder="1" applyAlignment="1">
      <alignment horizontal="center" vertical="top" wrapText="1"/>
    </xf>
    <xf numFmtId="0" fontId="29" fillId="33" borderId="104" xfId="0" applyFont="1" applyFill="1" applyBorder="1" applyAlignment="1">
      <alignment horizontal="center" vertical="top" wrapText="1"/>
    </xf>
    <xf numFmtId="0" fontId="29" fillId="33" borderId="103" xfId="0" applyFont="1" applyFill="1" applyBorder="1" applyAlignment="1">
      <alignment horizontal="center" vertical="top" wrapText="1"/>
    </xf>
    <xf numFmtId="0" fontId="0" fillId="37" borderId="43" xfId="0" applyFont="1" applyFill="1" applyBorder="1" applyAlignment="1">
      <alignment horizontal="left"/>
    </xf>
    <xf numFmtId="0" fontId="0" fillId="37" borderId="55" xfId="0" applyFont="1" applyFill="1" applyBorder="1" applyAlignment="1">
      <alignment horizontal="left"/>
    </xf>
    <xf numFmtId="0" fontId="0" fillId="37" borderId="42" xfId="0" applyFont="1" applyFill="1" applyBorder="1" applyAlignment="1">
      <alignment horizontal="left"/>
    </xf>
    <xf numFmtId="0" fontId="29" fillId="33" borderId="56" xfId="0" applyFont="1" applyFill="1" applyBorder="1" applyAlignment="1">
      <alignment horizontal="center" vertical="top" wrapText="1"/>
    </xf>
    <xf numFmtId="0" fontId="29" fillId="33" borderId="98" xfId="0" applyFont="1" applyFill="1" applyBorder="1" applyAlignment="1">
      <alignment horizontal="center" vertical="top" wrapText="1"/>
    </xf>
    <xf numFmtId="0" fontId="29" fillId="33" borderId="99" xfId="0" applyFont="1" applyFill="1" applyBorder="1" applyAlignment="1">
      <alignment horizontal="center" vertical="top" wrapText="1"/>
    </xf>
    <xf numFmtId="0" fontId="0" fillId="34" borderId="43" xfId="0" applyFont="1" applyFill="1" applyBorder="1" applyAlignment="1">
      <alignment horizontal="left"/>
    </xf>
    <xf numFmtId="0" fontId="20" fillId="34" borderId="43" xfId="0" applyFont="1" applyFill="1" applyBorder="1" applyAlignment="1">
      <alignment horizontal="left" vertical="top" wrapText="1"/>
    </xf>
    <xf numFmtId="0" fontId="20" fillId="34" borderId="55" xfId="0" applyFont="1" applyFill="1" applyBorder="1" applyAlignment="1">
      <alignment horizontal="left" vertical="top" wrapText="1"/>
    </xf>
    <xf numFmtId="0" fontId="20" fillId="34" borderId="42" xfId="0" applyFont="1" applyFill="1" applyBorder="1" applyAlignment="1">
      <alignment horizontal="left" vertical="top" wrapText="1"/>
    </xf>
    <xf numFmtId="0" fontId="20" fillId="36" borderId="43" xfId="0" applyFont="1" applyFill="1" applyBorder="1" applyAlignment="1">
      <alignment horizontal="left" vertical="top" wrapText="1"/>
    </xf>
    <xf numFmtId="0" fontId="20" fillId="36" borderId="55" xfId="0" applyFont="1" applyFill="1" applyBorder="1" applyAlignment="1">
      <alignment horizontal="left" vertical="top" wrapText="1"/>
    </xf>
    <xf numFmtId="0" fontId="20" fillId="36" borderId="42" xfId="0" applyFont="1" applyFill="1" applyBorder="1" applyAlignment="1">
      <alignment horizontal="left" vertical="top" wrapText="1"/>
    </xf>
    <xf numFmtId="0" fontId="11" fillId="36" borderId="43" xfId="0" applyFont="1" applyFill="1" applyBorder="1" applyAlignment="1">
      <alignment horizontal="left"/>
    </xf>
    <xf numFmtId="0" fontId="11" fillId="36" borderId="55" xfId="0" applyFont="1" applyFill="1" applyBorder="1" applyAlignment="1">
      <alignment horizontal="left"/>
    </xf>
    <xf numFmtId="0" fontId="11" fillId="36" borderId="42" xfId="0" applyFont="1" applyFill="1" applyBorder="1" applyAlignment="1">
      <alignment horizontal="left"/>
    </xf>
    <xf numFmtId="0" fontId="25" fillId="0" borderId="43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8" fillId="35" borderId="43" xfId="0" applyFont="1" applyFill="1" applyBorder="1" applyAlignment="1">
      <alignment horizontal="left"/>
    </xf>
    <xf numFmtId="0" fontId="28" fillId="35" borderId="55" xfId="0" applyFont="1" applyFill="1" applyBorder="1" applyAlignment="1">
      <alignment horizontal="left"/>
    </xf>
    <xf numFmtId="0" fontId="28" fillId="35" borderId="42" xfId="0" applyFont="1" applyFill="1" applyBorder="1" applyAlignment="1">
      <alignment horizontal="left"/>
    </xf>
    <xf numFmtId="0" fontId="20" fillId="0" borderId="33" xfId="0" applyFont="1" applyFill="1" applyBorder="1" applyAlignment="1">
      <alignment horizontal="left" vertical="top" wrapText="1"/>
    </xf>
    <xf numFmtId="0" fontId="24" fillId="33" borderId="43" xfId="0" applyFont="1" applyFill="1" applyBorder="1" applyAlignment="1">
      <alignment horizontal="left"/>
    </xf>
    <xf numFmtId="0" fontId="24" fillId="33" borderId="55" xfId="0" applyFont="1" applyFill="1" applyBorder="1" applyAlignment="1">
      <alignment horizontal="left"/>
    </xf>
    <xf numFmtId="0" fontId="24" fillId="33" borderId="42" xfId="0" applyFont="1" applyFill="1" applyBorder="1" applyAlignment="1">
      <alignment horizontal="left"/>
    </xf>
    <xf numFmtId="0" fontId="24" fillId="35" borderId="43" xfId="0" applyFont="1" applyFill="1" applyBorder="1" applyAlignment="1">
      <alignment horizontal="left"/>
    </xf>
    <xf numFmtId="0" fontId="34" fillId="0" borderId="77" xfId="0" applyFont="1" applyBorder="1" applyAlignment="1">
      <alignment horizontal="left"/>
    </xf>
    <xf numFmtId="0" fontId="34" fillId="0" borderId="42" xfId="0" applyFont="1" applyBorder="1" applyAlignment="1">
      <alignment horizontal="left"/>
    </xf>
    <xf numFmtId="0" fontId="34" fillId="12" borderId="77" xfId="0" applyFont="1" applyFill="1" applyBorder="1" applyAlignment="1">
      <alignment horizontal="left"/>
    </xf>
    <xf numFmtId="0" fontId="34" fillId="12" borderId="42" xfId="0" applyFont="1" applyFill="1" applyBorder="1" applyAlignment="1">
      <alignment horizontal="left"/>
    </xf>
    <xf numFmtId="0" fontId="37" fillId="0" borderId="0" xfId="0" applyFont="1" applyAlignment="1">
      <alignment horizontal="center" wrapText="1"/>
    </xf>
    <xf numFmtId="0" fontId="34" fillId="44" borderId="43" xfId="0" applyFont="1" applyFill="1" applyBorder="1" applyAlignment="1">
      <alignment horizontal="left"/>
    </xf>
    <xf numFmtId="0" fontId="34" fillId="44" borderId="55" xfId="0" applyFont="1" applyFill="1" applyBorder="1" applyAlignment="1">
      <alignment horizontal="left"/>
    </xf>
    <xf numFmtId="0" fontId="34" fillId="44" borderId="42" xfId="0" applyFont="1" applyFill="1" applyBorder="1" applyAlignment="1">
      <alignment horizontal="left"/>
    </xf>
    <xf numFmtId="0" fontId="34" fillId="0" borderId="55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8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9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25" fillId="0" borderId="84" xfId="0" applyFont="1" applyFill="1" applyBorder="1" applyAlignment="1">
      <alignment horizontal="right" vertical="top"/>
    </xf>
    <xf numFmtId="0" fontId="25" fillId="0" borderId="106" xfId="0" applyFont="1" applyFill="1" applyBorder="1" applyAlignment="1">
      <alignment horizontal="right" vertical="top"/>
    </xf>
    <xf numFmtId="0" fontId="36" fillId="0" borderId="0" xfId="0" applyFont="1" applyAlignment="1">
      <alignment horizontal="right"/>
    </xf>
    <xf numFmtId="0" fontId="8" fillId="36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4" fillId="0" borderId="0" xfId="0" applyFont="1" applyAlignment="1">
      <alignment horizontal="left"/>
    </xf>
    <xf numFmtId="0" fontId="34" fillId="0" borderId="3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24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indexed="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d_doc\ZSUZSA\EXCEL\K&#246;lts&#233;gvet&#233;s2006\k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ola"/>
      <sheetName val="Óvoda"/>
      <sheetName val="Gond.kp."/>
      <sheetName val="Összesen"/>
      <sheetName val="kiadás"/>
      <sheetName val="átadott"/>
      <sheetName val="mutszámok"/>
      <sheetName val="önhiki"/>
      <sheetName val="fejlesztés"/>
    </sheetNames>
    <sheetDataSet>
      <sheetData sheetId="4">
        <row r="11">
          <cell r="B11">
            <v>16966.6</v>
          </cell>
          <cell r="C11">
            <v>5512.402</v>
          </cell>
          <cell r="D11">
            <v>16700</v>
          </cell>
        </row>
        <row r="15">
          <cell r="B15">
            <v>7442.8</v>
          </cell>
          <cell r="C15">
            <v>2215.9959999999996</v>
          </cell>
          <cell r="D15">
            <v>13000</v>
          </cell>
        </row>
        <row r="17">
          <cell r="B17">
            <v>3788.9</v>
          </cell>
          <cell r="C17">
            <v>1161.598</v>
          </cell>
          <cell r="D17">
            <v>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53"/>
  <sheetViews>
    <sheetView view="pageLayout" zoomScale="110" zoomScaleNormal="75" zoomScaleSheetLayoutView="80" zoomScalePageLayoutView="110" workbookViewId="0" topLeftCell="A1">
      <selection activeCell="O11" sqref="O11"/>
    </sheetView>
  </sheetViews>
  <sheetFormatPr defaultColWidth="9.140625" defaultRowHeight="12.75"/>
  <cols>
    <col min="1" max="1" width="0.13671875" style="205" customWidth="1"/>
    <col min="2" max="2" width="8.7109375" style="205" customWidth="1"/>
    <col min="3" max="3" width="0.13671875" style="205" hidden="1" customWidth="1"/>
    <col min="4" max="4" width="2.28125" style="205" hidden="1" customWidth="1"/>
    <col min="5" max="5" width="6.8515625" style="205" customWidth="1"/>
    <col min="6" max="6" width="3.8515625" style="205" customWidth="1"/>
    <col min="7" max="7" width="5.28125" style="205" customWidth="1"/>
    <col min="8" max="8" width="18.421875" style="205" customWidth="1"/>
    <col min="9" max="9" width="20.421875" style="205" customWidth="1"/>
    <col min="10" max="10" width="11.57421875" style="206" customWidth="1"/>
    <col min="11" max="11" width="12.57421875" style="206" customWidth="1"/>
    <col min="12" max="12" width="12.8515625" style="206" customWidth="1"/>
    <col min="13" max="13" width="12.57421875" style="206" customWidth="1"/>
    <col min="14" max="14" width="11.421875" style="205" bestFit="1" customWidth="1"/>
    <col min="15" max="15" width="10.421875" style="205" bestFit="1" customWidth="1"/>
    <col min="16" max="16" width="11.421875" style="205" bestFit="1" customWidth="1"/>
    <col min="17" max="16384" width="9.140625" style="205" customWidth="1"/>
  </cols>
  <sheetData>
    <row r="6" ht="13.5" thickBot="1"/>
    <row r="7" spans="2:14" ht="15" customHeight="1" thickBot="1">
      <c r="B7" s="207"/>
      <c r="C7" s="208"/>
      <c r="D7" s="208"/>
      <c r="E7" s="208"/>
      <c r="F7" s="208" t="s">
        <v>1</v>
      </c>
      <c r="G7" s="208"/>
      <c r="H7" s="208"/>
      <c r="I7" s="208" t="s">
        <v>2</v>
      </c>
      <c r="J7" s="209" t="s">
        <v>135</v>
      </c>
      <c r="K7" s="209" t="s">
        <v>141</v>
      </c>
      <c r="L7" s="209" t="s">
        <v>144</v>
      </c>
      <c r="M7" s="405" t="s">
        <v>170</v>
      </c>
      <c r="N7" s="413" t="s">
        <v>237</v>
      </c>
    </row>
    <row r="8" spans="2:14" ht="15" customHeight="1">
      <c r="B8" s="210" t="s">
        <v>3</v>
      </c>
      <c r="C8" s="211"/>
      <c r="D8" s="211"/>
      <c r="E8" s="211"/>
      <c r="F8" s="211"/>
      <c r="G8" s="211"/>
      <c r="H8" s="211"/>
      <c r="I8" s="211"/>
      <c r="J8" s="212" t="s">
        <v>4</v>
      </c>
      <c r="K8" s="212" t="s">
        <v>4</v>
      </c>
      <c r="L8" s="212" t="s">
        <v>4</v>
      </c>
      <c r="M8" s="406" t="s">
        <v>4</v>
      </c>
      <c r="N8" s="583"/>
    </row>
    <row r="9" spans="2:14" ht="15" customHeight="1">
      <c r="B9" s="213" t="s">
        <v>5</v>
      </c>
      <c r="C9" s="214"/>
      <c r="D9" s="214"/>
      <c r="E9" s="214"/>
      <c r="F9" s="214" t="s">
        <v>6</v>
      </c>
      <c r="G9" s="214"/>
      <c r="H9" s="214"/>
      <c r="I9" s="214" t="s">
        <v>7</v>
      </c>
      <c r="J9" s="215"/>
      <c r="K9" s="330" t="s">
        <v>142</v>
      </c>
      <c r="L9" s="329" t="s">
        <v>145</v>
      </c>
      <c r="M9" s="330" t="s">
        <v>235</v>
      </c>
      <c r="N9" s="584"/>
    </row>
    <row r="10" spans="2:14" ht="15" customHeight="1" thickBot="1">
      <c r="B10" s="216"/>
      <c r="C10" s="217"/>
      <c r="D10" s="217"/>
      <c r="E10" s="217"/>
      <c r="F10" s="217" t="s">
        <v>8</v>
      </c>
      <c r="G10" s="217"/>
      <c r="H10" s="217"/>
      <c r="I10" s="217"/>
      <c r="J10" s="218" t="s">
        <v>133</v>
      </c>
      <c r="K10" s="218" t="s">
        <v>133</v>
      </c>
      <c r="L10" s="218" t="s">
        <v>133</v>
      </c>
      <c r="M10" s="407"/>
      <c r="N10" s="585" t="s">
        <v>241</v>
      </c>
    </row>
    <row r="11" spans="2:15" ht="15" customHeight="1" thickTop="1">
      <c r="B11" s="219" t="s">
        <v>107</v>
      </c>
      <c r="C11" s="220"/>
      <c r="D11" s="220"/>
      <c r="E11" s="220"/>
      <c r="F11" s="220"/>
      <c r="G11" s="220"/>
      <c r="H11" s="220"/>
      <c r="I11" s="220"/>
      <c r="J11" s="221">
        <f>J13+J22+J32+J43+J46</f>
        <v>167519465</v>
      </c>
      <c r="K11" s="221">
        <f>K13+K22+K32+K43+K46</f>
        <v>162589791</v>
      </c>
      <c r="L11" s="221">
        <f>L13+L22+L32+L43+L46</f>
        <v>162589791</v>
      </c>
      <c r="M11" s="408">
        <f>M13+M22+M32+M39+M40+M41+M46</f>
        <v>162589791</v>
      </c>
      <c r="N11" s="427">
        <f>N13+N22+N30+N32+N39+N40+N41+N46</f>
        <v>169103261</v>
      </c>
      <c r="O11" s="222"/>
    </row>
    <row r="12" spans="2:14" ht="15" customHeight="1">
      <c r="B12" s="223" t="s">
        <v>61</v>
      </c>
      <c r="C12" s="224"/>
      <c r="D12" s="224"/>
      <c r="E12" s="224"/>
      <c r="F12" s="224"/>
      <c r="G12" s="224"/>
      <c r="H12" s="224"/>
      <c r="I12" s="224"/>
      <c r="J12" s="225"/>
      <c r="K12" s="225"/>
      <c r="L12" s="225"/>
      <c r="M12" s="408"/>
      <c r="N12" s="411"/>
    </row>
    <row r="13" spans="2:14" ht="15" customHeight="1">
      <c r="B13" s="226"/>
      <c r="C13" s="227"/>
      <c r="D13" s="228"/>
      <c r="E13" s="229" t="s">
        <v>9</v>
      </c>
      <c r="F13" s="229"/>
      <c r="G13" s="229"/>
      <c r="H13" s="229"/>
      <c r="I13" s="229"/>
      <c r="J13" s="230">
        <f>J15+J17+J18+J19+J20</f>
        <v>14816000</v>
      </c>
      <c r="K13" s="230">
        <f>K15+K17+K18+K19+K20</f>
        <v>14816000</v>
      </c>
      <c r="L13" s="230">
        <f>L15+L17+L18+L19+L20</f>
        <v>14816000</v>
      </c>
      <c r="M13" s="409">
        <f>M14+M15+M17+M18+M19+M20+M21</f>
        <v>18802580</v>
      </c>
      <c r="N13" s="426">
        <f>N14+N15+N16+N17+N18+N19+N20+N21</f>
        <v>18802580</v>
      </c>
    </row>
    <row r="14" spans="2:14" ht="15" customHeight="1">
      <c r="B14" s="226"/>
      <c r="C14" s="227"/>
      <c r="D14" s="228"/>
      <c r="E14" s="229"/>
      <c r="F14" s="229"/>
      <c r="G14" s="605" t="s">
        <v>175</v>
      </c>
      <c r="H14" s="606"/>
      <c r="I14" s="607"/>
      <c r="J14" s="230"/>
      <c r="K14" s="230"/>
      <c r="L14" s="230"/>
      <c r="M14" s="408">
        <v>168790</v>
      </c>
      <c r="N14" s="411">
        <v>168790</v>
      </c>
    </row>
    <row r="15" spans="2:14" ht="15" customHeight="1">
      <c r="B15" s="226"/>
      <c r="C15" s="227"/>
      <c r="D15" s="228"/>
      <c r="E15" s="227"/>
      <c r="F15" s="227"/>
      <c r="G15" s="232" t="s">
        <v>83</v>
      </c>
      <c r="H15" s="232"/>
      <c r="I15" s="232"/>
      <c r="J15" s="233">
        <v>1389000</v>
      </c>
      <c r="K15" s="233">
        <v>1389000</v>
      </c>
      <c r="L15" s="233">
        <v>1389000</v>
      </c>
      <c r="M15" s="408">
        <v>3789042</v>
      </c>
      <c r="N15" s="411">
        <v>3045628</v>
      </c>
    </row>
    <row r="16" spans="2:14" ht="15" customHeight="1">
      <c r="B16" s="226"/>
      <c r="C16" s="227"/>
      <c r="D16" s="228"/>
      <c r="E16" s="227"/>
      <c r="F16" s="227"/>
      <c r="G16" s="613" t="s">
        <v>242</v>
      </c>
      <c r="H16" s="614"/>
      <c r="I16" s="615"/>
      <c r="J16" s="233">
        <v>0</v>
      </c>
      <c r="K16" s="233">
        <v>0</v>
      </c>
      <c r="L16" s="233">
        <v>0</v>
      </c>
      <c r="M16" s="408">
        <v>0</v>
      </c>
      <c r="N16" s="411">
        <v>743414</v>
      </c>
    </row>
    <row r="17" spans="2:14" ht="15" customHeight="1">
      <c r="B17" s="226"/>
      <c r="C17" s="227"/>
      <c r="D17" s="228"/>
      <c r="E17" s="227"/>
      <c r="F17" s="227"/>
      <c r="G17" s="232" t="s">
        <v>84</v>
      </c>
      <c r="H17" s="232"/>
      <c r="I17" s="232"/>
      <c r="J17" s="233">
        <v>9968000</v>
      </c>
      <c r="K17" s="233">
        <v>9968000</v>
      </c>
      <c r="L17" s="233">
        <v>9968000</v>
      </c>
      <c r="M17" s="408">
        <v>11250705</v>
      </c>
      <c r="N17" s="411">
        <v>11250705</v>
      </c>
    </row>
    <row r="18" spans="2:14" ht="15" customHeight="1">
      <c r="B18" s="226"/>
      <c r="C18" s="227"/>
      <c r="D18" s="228"/>
      <c r="E18" s="228"/>
      <c r="F18" s="234"/>
      <c r="G18" s="235" t="s">
        <v>118</v>
      </c>
      <c r="H18" s="235"/>
      <c r="I18" s="236"/>
      <c r="J18" s="233">
        <v>2743000</v>
      </c>
      <c r="K18" s="233">
        <v>2743000</v>
      </c>
      <c r="L18" s="233">
        <v>2743000</v>
      </c>
      <c r="M18" s="408">
        <v>3313551</v>
      </c>
      <c r="N18" s="411">
        <v>3313551</v>
      </c>
    </row>
    <row r="19" spans="2:14" ht="15" customHeight="1">
      <c r="B19" s="226"/>
      <c r="C19" s="227"/>
      <c r="D19" s="228"/>
      <c r="E19" s="228"/>
      <c r="F19" s="237"/>
      <c r="G19" s="238" t="s">
        <v>85</v>
      </c>
      <c r="H19" s="238"/>
      <c r="I19" s="239"/>
      <c r="J19" s="233">
        <v>715000</v>
      </c>
      <c r="K19" s="233">
        <v>715000</v>
      </c>
      <c r="L19" s="233">
        <v>715000</v>
      </c>
      <c r="M19" s="408">
        <v>34796</v>
      </c>
      <c r="N19" s="411">
        <v>34796</v>
      </c>
    </row>
    <row r="20" spans="2:14" ht="15" customHeight="1">
      <c r="B20" s="226"/>
      <c r="C20" s="227"/>
      <c r="D20" s="228"/>
      <c r="E20" s="228"/>
      <c r="F20" s="237"/>
      <c r="G20" s="238" t="s">
        <v>119</v>
      </c>
      <c r="H20" s="238"/>
      <c r="I20" s="239"/>
      <c r="J20" s="233">
        <v>1000</v>
      </c>
      <c r="K20" s="233">
        <v>1000</v>
      </c>
      <c r="L20" s="233">
        <v>1000</v>
      </c>
      <c r="M20" s="408">
        <v>1707</v>
      </c>
      <c r="N20" s="411">
        <v>1707</v>
      </c>
    </row>
    <row r="21" spans="2:14" ht="15" customHeight="1">
      <c r="B21" s="226"/>
      <c r="C21" s="227"/>
      <c r="D21" s="228"/>
      <c r="E21" s="228"/>
      <c r="F21" s="237"/>
      <c r="G21" s="611" t="s">
        <v>176</v>
      </c>
      <c r="H21" s="611"/>
      <c r="I21" s="612"/>
      <c r="J21" s="233"/>
      <c r="K21" s="233"/>
      <c r="L21" s="233"/>
      <c r="M21" s="408">
        <v>243989</v>
      </c>
      <c r="N21" s="411">
        <v>243989</v>
      </c>
    </row>
    <row r="22" spans="2:14" ht="15" customHeight="1">
      <c r="B22" s="226"/>
      <c r="C22" s="240"/>
      <c r="D22" s="241"/>
      <c r="E22" s="242" t="s">
        <v>78</v>
      </c>
      <c r="F22" s="243"/>
      <c r="G22" s="243"/>
      <c r="H22" s="243"/>
      <c r="I22" s="244"/>
      <c r="J22" s="230">
        <f>J23+J25+J27</f>
        <v>22279000</v>
      </c>
      <c r="K22" s="230">
        <f>K23+K25+K27</f>
        <v>22279000</v>
      </c>
      <c r="L22" s="230">
        <f>L23+L25+L27</f>
        <v>22279000</v>
      </c>
      <c r="M22" s="409">
        <f>M23+M25+M27+M29</f>
        <v>24416238</v>
      </c>
      <c r="N22" s="425">
        <f>N23+N25+N27+N29</f>
        <v>24416238</v>
      </c>
    </row>
    <row r="23" spans="2:14" ht="15" customHeight="1">
      <c r="B23" s="226"/>
      <c r="C23" s="241"/>
      <c r="D23" s="245"/>
      <c r="E23" s="240"/>
      <c r="F23" s="240"/>
      <c r="G23" s="246" t="s">
        <v>79</v>
      </c>
      <c r="H23" s="246"/>
      <c r="I23" s="246"/>
      <c r="J23" s="247">
        <f>J24</f>
        <v>2904000</v>
      </c>
      <c r="K23" s="247">
        <f>K24</f>
        <v>2904000</v>
      </c>
      <c r="L23" s="247">
        <f>L24</f>
        <v>2904000</v>
      </c>
      <c r="M23" s="408">
        <f>M24</f>
        <v>2706517</v>
      </c>
      <c r="N23" s="412">
        <f>N24</f>
        <v>2706517</v>
      </c>
    </row>
    <row r="24" spans="2:14" ht="15" customHeight="1">
      <c r="B24" s="226"/>
      <c r="C24" s="241"/>
      <c r="D24" s="245"/>
      <c r="E24" s="240"/>
      <c r="F24" s="240"/>
      <c r="G24" s="246" t="s">
        <v>80</v>
      </c>
      <c r="H24" s="246"/>
      <c r="I24" s="246"/>
      <c r="J24" s="247">
        <v>2904000</v>
      </c>
      <c r="K24" s="247">
        <v>2904000</v>
      </c>
      <c r="L24" s="247">
        <v>2904000</v>
      </c>
      <c r="M24" s="408">
        <v>2706517</v>
      </c>
      <c r="N24" s="412">
        <v>2706517</v>
      </c>
    </row>
    <row r="25" spans="2:14" ht="15" customHeight="1">
      <c r="B25" s="226"/>
      <c r="C25" s="241"/>
      <c r="D25" s="245"/>
      <c r="E25" s="241"/>
      <c r="F25" s="245"/>
      <c r="G25" s="238" t="s">
        <v>108</v>
      </c>
      <c r="H25" s="238"/>
      <c r="I25" s="239"/>
      <c r="J25" s="247">
        <f>J26</f>
        <v>14254000</v>
      </c>
      <c r="K25" s="247">
        <f>K26</f>
        <v>14254000</v>
      </c>
      <c r="L25" s="247">
        <f>L26</f>
        <v>14254000</v>
      </c>
      <c r="M25" s="408">
        <f>M26</f>
        <v>14716572</v>
      </c>
      <c r="N25" s="412">
        <f>N26</f>
        <v>14716572</v>
      </c>
    </row>
    <row r="26" spans="2:14" ht="15" customHeight="1">
      <c r="B26" s="226"/>
      <c r="C26" s="241"/>
      <c r="D26" s="245"/>
      <c r="E26" s="241"/>
      <c r="F26" s="245"/>
      <c r="G26" s="238" t="s">
        <v>81</v>
      </c>
      <c r="H26" s="238"/>
      <c r="I26" s="239"/>
      <c r="J26" s="247">
        <v>14254000</v>
      </c>
      <c r="K26" s="247">
        <v>14254000</v>
      </c>
      <c r="L26" s="247">
        <v>14254000</v>
      </c>
      <c r="M26" s="408">
        <v>14716572</v>
      </c>
      <c r="N26" s="412">
        <v>14716572</v>
      </c>
    </row>
    <row r="27" spans="2:14" ht="15" customHeight="1">
      <c r="B27" s="226"/>
      <c r="C27" s="241"/>
      <c r="D27" s="248"/>
      <c r="E27" s="249"/>
      <c r="F27" s="250"/>
      <c r="G27" s="235" t="s">
        <v>82</v>
      </c>
      <c r="H27" s="235"/>
      <c r="I27" s="236"/>
      <c r="J27" s="233">
        <f>J28</f>
        <v>5121000</v>
      </c>
      <c r="K27" s="233">
        <f>K28</f>
        <v>5121000</v>
      </c>
      <c r="L27" s="233">
        <f>L28</f>
        <v>5121000</v>
      </c>
      <c r="M27" s="408">
        <f>M28</f>
        <v>6576315</v>
      </c>
      <c r="N27" s="411">
        <f>N28</f>
        <v>6576315</v>
      </c>
    </row>
    <row r="28" spans="2:14" ht="15" customHeight="1">
      <c r="B28" s="226"/>
      <c r="C28" s="241"/>
      <c r="D28" s="248"/>
      <c r="E28" s="251"/>
      <c r="F28" s="252"/>
      <c r="G28" s="251" t="s">
        <v>116</v>
      </c>
      <c r="H28" s="253"/>
      <c r="I28" s="254"/>
      <c r="J28" s="255">
        <v>5121000</v>
      </c>
      <c r="K28" s="255">
        <v>5121000</v>
      </c>
      <c r="L28" s="255">
        <v>5121000</v>
      </c>
      <c r="M28" s="408">
        <v>6576315</v>
      </c>
      <c r="N28" s="411">
        <v>6576315</v>
      </c>
    </row>
    <row r="29" spans="2:14" ht="15" customHeight="1">
      <c r="B29" s="226"/>
      <c r="C29" s="241"/>
      <c r="D29" s="245"/>
      <c r="E29" s="251"/>
      <c r="F29" s="252"/>
      <c r="G29" s="608" t="s">
        <v>174</v>
      </c>
      <c r="H29" s="609"/>
      <c r="I29" s="610"/>
      <c r="J29" s="255"/>
      <c r="K29" s="255"/>
      <c r="L29" s="255"/>
      <c r="M29" s="408">
        <v>416834</v>
      </c>
      <c r="N29" s="411">
        <v>416834</v>
      </c>
    </row>
    <row r="30" spans="2:14" ht="15" customHeight="1">
      <c r="B30" s="226"/>
      <c r="C30" s="227"/>
      <c r="D30" s="228"/>
      <c r="E30" s="256" t="s">
        <v>86</v>
      </c>
      <c r="F30" s="256"/>
      <c r="G30" s="256"/>
      <c r="H30" s="256"/>
      <c r="I30" s="256"/>
      <c r="J30" s="230"/>
      <c r="K30" s="230"/>
      <c r="L30" s="230"/>
      <c r="M30" s="409">
        <f>L30-K30</f>
        <v>0</v>
      </c>
      <c r="N30" s="426">
        <v>0</v>
      </c>
    </row>
    <row r="31" spans="2:14" ht="15" customHeight="1">
      <c r="B31" s="226"/>
      <c r="C31" s="227"/>
      <c r="D31" s="228"/>
      <c r="E31" s="227"/>
      <c r="F31" s="227"/>
      <c r="G31" s="246"/>
      <c r="H31" s="246"/>
      <c r="I31" s="246"/>
      <c r="J31" s="247"/>
      <c r="K31" s="247"/>
      <c r="L31" s="247"/>
      <c r="M31" s="408">
        <f>L31-K31</f>
        <v>0</v>
      </c>
      <c r="N31" s="411"/>
    </row>
    <row r="32" spans="2:14" ht="15" customHeight="1">
      <c r="B32" s="226"/>
      <c r="C32" s="227"/>
      <c r="D32" s="228"/>
      <c r="E32" s="229" t="s">
        <v>77</v>
      </c>
      <c r="F32" s="229"/>
      <c r="G32" s="229"/>
      <c r="H32" s="229"/>
      <c r="I32" s="229"/>
      <c r="J32" s="230">
        <f>J33+J34</f>
        <v>67687755</v>
      </c>
      <c r="K32" s="230">
        <f>K33+K34</f>
        <v>67687755</v>
      </c>
      <c r="L32" s="230">
        <f>L33+L34</f>
        <v>67687755</v>
      </c>
      <c r="M32" s="409">
        <f>M33+M34+M35+M36+M37+M38</f>
        <v>92867142</v>
      </c>
      <c r="N32" s="426">
        <f>N33+N34</f>
        <v>99380612</v>
      </c>
    </row>
    <row r="33" spans="2:14" ht="15" customHeight="1">
      <c r="B33" s="226"/>
      <c r="C33" s="227"/>
      <c r="D33" s="228"/>
      <c r="E33" s="257" t="s">
        <v>105</v>
      </c>
      <c r="F33" s="258"/>
      <c r="G33" s="258"/>
      <c r="H33" s="258"/>
      <c r="I33" s="259"/>
      <c r="J33" s="233">
        <v>31789155</v>
      </c>
      <c r="K33" s="233">
        <v>31789155</v>
      </c>
      <c r="L33" s="233">
        <v>31789155</v>
      </c>
      <c r="M33" s="408">
        <v>37703848</v>
      </c>
      <c r="N33" s="411">
        <v>37703848</v>
      </c>
    </row>
    <row r="34" spans="2:14" ht="15" customHeight="1">
      <c r="B34" s="226"/>
      <c r="C34" s="227"/>
      <c r="D34" s="228"/>
      <c r="E34" s="257" t="s">
        <v>106</v>
      </c>
      <c r="F34" s="258"/>
      <c r="G34" s="258"/>
      <c r="H34" s="258"/>
      <c r="I34" s="259"/>
      <c r="J34" s="233">
        <f>J37+J38</f>
        <v>35898600</v>
      </c>
      <c r="K34" s="233">
        <f>K37+K38</f>
        <v>35898600</v>
      </c>
      <c r="L34" s="233">
        <f>L37+L38</f>
        <v>35898600</v>
      </c>
      <c r="M34" s="408">
        <f>L34-K34</f>
        <v>0</v>
      </c>
      <c r="N34" s="411">
        <v>61676764</v>
      </c>
    </row>
    <row r="35" spans="2:14" ht="15">
      <c r="B35" s="226"/>
      <c r="C35" s="227"/>
      <c r="D35" s="228"/>
      <c r="E35" s="257" t="s">
        <v>171</v>
      </c>
      <c r="F35" s="258"/>
      <c r="G35" s="258"/>
      <c r="H35" s="258"/>
      <c r="I35" s="259"/>
      <c r="J35" s="233"/>
      <c r="K35" s="233"/>
      <c r="L35" s="233"/>
      <c r="M35" s="408">
        <v>18656219</v>
      </c>
      <c r="N35" s="411">
        <v>18656219</v>
      </c>
    </row>
    <row r="36" spans="2:14" ht="15" customHeight="1">
      <c r="B36" s="226"/>
      <c r="C36" s="227"/>
      <c r="D36" s="228"/>
      <c r="E36" s="605" t="s">
        <v>172</v>
      </c>
      <c r="F36" s="606"/>
      <c r="G36" s="606"/>
      <c r="H36" s="606"/>
      <c r="I36" s="607"/>
      <c r="J36" s="233"/>
      <c r="K36" s="233"/>
      <c r="L36" s="233"/>
      <c r="M36" s="408">
        <v>403618</v>
      </c>
      <c r="N36" s="411">
        <v>403618</v>
      </c>
    </row>
    <row r="37" spans="2:16" ht="17.25" customHeight="1">
      <c r="B37" s="226"/>
      <c r="C37" s="227"/>
      <c r="D37" s="228"/>
      <c r="E37" s="257" t="s">
        <v>109</v>
      </c>
      <c r="F37" s="258"/>
      <c r="G37" s="258"/>
      <c r="H37" s="258"/>
      <c r="I37" s="259"/>
      <c r="J37" s="233">
        <v>10982600</v>
      </c>
      <c r="K37" s="233">
        <v>10982600</v>
      </c>
      <c r="L37" s="233">
        <v>10982600</v>
      </c>
      <c r="M37" s="408">
        <v>11187457</v>
      </c>
      <c r="N37" s="411">
        <v>12528000</v>
      </c>
      <c r="P37" s="231"/>
    </row>
    <row r="38" spans="2:14" ht="14.25" customHeight="1">
      <c r="B38" s="226"/>
      <c r="C38" s="227"/>
      <c r="D38" s="228"/>
      <c r="E38" s="257" t="s">
        <v>110</v>
      </c>
      <c r="F38" s="258"/>
      <c r="G38" s="258"/>
      <c r="H38" s="258"/>
      <c r="I38" s="259"/>
      <c r="J38" s="233">
        <v>24916000</v>
      </c>
      <c r="K38" s="233">
        <v>24916000</v>
      </c>
      <c r="L38" s="233">
        <v>24916000</v>
      </c>
      <c r="M38" s="408">
        <v>24916000</v>
      </c>
      <c r="N38" s="411">
        <v>30088927</v>
      </c>
    </row>
    <row r="39" spans="2:14" ht="17.25" customHeight="1">
      <c r="B39" s="226"/>
      <c r="C39" s="227"/>
      <c r="D39" s="228"/>
      <c r="E39" s="242" t="s">
        <v>96</v>
      </c>
      <c r="F39" s="260"/>
      <c r="G39" s="260"/>
      <c r="H39" s="260"/>
      <c r="I39" s="261"/>
      <c r="J39" s="230"/>
      <c r="K39" s="230"/>
      <c r="L39" s="230"/>
      <c r="M39" s="409">
        <v>20000</v>
      </c>
      <c r="N39" s="426">
        <v>20000</v>
      </c>
    </row>
    <row r="40" spans="2:14" ht="18.75" customHeight="1">
      <c r="B40" s="226"/>
      <c r="C40" s="227"/>
      <c r="D40" s="228"/>
      <c r="E40" s="242" t="s">
        <v>87</v>
      </c>
      <c r="F40" s="260"/>
      <c r="G40" s="260"/>
      <c r="H40" s="260"/>
      <c r="I40" s="261"/>
      <c r="J40" s="230"/>
      <c r="K40" s="230"/>
      <c r="L40" s="230"/>
      <c r="M40" s="409">
        <v>283500</v>
      </c>
      <c r="N40" s="426">
        <v>283500</v>
      </c>
    </row>
    <row r="41" spans="2:14" ht="18.75" customHeight="1">
      <c r="B41" s="226"/>
      <c r="C41" s="227"/>
      <c r="D41" s="228"/>
      <c r="E41" s="229" t="s">
        <v>120</v>
      </c>
      <c r="F41" s="229"/>
      <c r="G41" s="229"/>
      <c r="H41" s="229"/>
      <c r="I41" s="229"/>
      <c r="J41" s="230"/>
      <c r="K41" s="230"/>
      <c r="L41" s="230"/>
      <c r="M41" s="409">
        <f>M42+M43</f>
        <v>10164672</v>
      </c>
      <c r="N41" s="426">
        <v>10164672</v>
      </c>
    </row>
    <row r="42" spans="2:14" ht="18.75" customHeight="1">
      <c r="B42" s="226"/>
      <c r="C42" s="227"/>
      <c r="D42" s="228"/>
      <c r="E42" s="605" t="s">
        <v>173</v>
      </c>
      <c r="F42" s="606"/>
      <c r="G42" s="606"/>
      <c r="H42" s="606"/>
      <c r="I42" s="607"/>
      <c r="J42" s="230"/>
      <c r="K42" s="230"/>
      <c r="L42" s="230"/>
      <c r="M42" s="408">
        <v>10000000</v>
      </c>
      <c r="N42" s="411">
        <v>10000000</v>
      </c>
    </row>
    <row r="43" spans="2:14" ht="15" customHeight="1">
      <c r="B43" s="226"/>
      <c r="C43" s="227"/>
      <c r="D43" s="228"/>
      <c r="E43" s="257" t="s">
        <v>121</v>
      </c>
      <c r="F43" s="258"/>
      <c r="G43" s="258"/>
      <c r="H43" s="258"/>
      <c r="I43" s="259"/>
      <c r="J43" s="262">
        <f>J44+J45</f>
        <v>2235000</v>
      </c>
      <c r="K43" s="262">
        <f>K44+K45</f>
        <v>2235000</v>
      </c>
      <c r="L43" s="262">
        <f>L44+L45</f>
        <v>2235000</v>
      </c>
      <c r="M43" s="408">
        <v>164672</v>
      </c>
      <c r="N43" s="411">
        <v>164672</v>
      </c>
    </row>
    <row r="44" spans="2:14" ht="18.75" customHeight="1">
      <c r="B44" s="226"/>
      <c r="C44" s="227"/>
      <c r="D44" s="228"/>
      <c r="E44" s="257" t="s">
        <v>111</v>
      </c>
      <c r="F44" s="258"/>
      <c r="G44" s="258"/>
      <c r="H44" s="258"/>
      <c r="I44" s="259"/>
      <c r="J44" s="233">
        <v>0</v>
      </c>
      <c r="K44" s="233">
        <v>0</v>
      </c>
      <c r="L44" s="233">
        <v>0</v>
      </c>
      <c r="M44" s="408">
        <f>L44-K44</f>
        <v>0</v>
      </c>
      <c r="N44" s="411"/>
    </row>
    <row r="45" spans="2:14" ht="18.75" customHeight="1">
      <c r="B45" s="226"/>
      <c r="C45" s="227"/>
      <c r="D45" s="228"/>
      <c r="E45" s="257" t="s">
        <v>110</v>
      </c>
      <c r="F45" s="258"/>
      <c r="G45" s="258"/>
      <c r="H45" s="258"/>
      <c r="I45" s="259"/>
      <c r="J45" s="233">
        <v>2235000</v>
      </c>
      <c r="K45" s="233">
        <v>2235000</v>
      </c>
      <c r="L45" s="233">
        <v>2235000</v>
      </c>
      <c r="M45" s="408">
        <f>L45-K45</f>
        <v>0</v>
      </c>
      <c r="N45" s="411"/>
    </row>
    <row r="46" spans="2:16" ht="15" customHeight="1">
      <c r="B46" s="226"/>
      <c r="C46" s="227"/>
      <c r="D46" s="228"/>
      <c r="E46" s="256" t="s">
        <v>88</v>
      </c>
      <c r="F46" s="256"/>
      <c r="G46" s="256"/>
      <c r="H46" s="256"/>
      <c r="I46" s="256"/>
      <c r="J46" s="230">
        <f>J49+J50+J51</f>
        <v>60501710</v>
      </c>
      <c r="K46" s="230">
        <f>K49+K50+K51</f>
        <v>55572036</v>
      </c>
      <c r="L46" s="230">
        <f>L49+L50+L51</f>
        <v>55572036</v>
      </c>
      <c r="M46" s="409">
        <f>M48+M52</f>
        <v>16035659</v>
      </c>
      <c r="N46" s="426">
        <f>N48+N52</f>
        <v>16035659</v>
      </c>
      <c r="P46" s="231"/>
    </row>
    <row r="47" spans="2:14" ht="15" customHeight="1">
      <c r="B47" s="226"/>
      <c r="C47" s="227"/>
      <c r="D47" s="228"/>
      <c r="E47" s="227"/>
      <c r="F47" s="227"/>
      <c r="G47" s="263" t="s">
        <v>89</v>
      </c>
      <c r="H47" s="235"/>
      <c r="I47" s="236"/>
      <c r="J47" s="233"/>
      <c r="K47" s="233"/>
      <c r="L47" s="233"/>
      <c r="M47" s="408">
        <f>L47-K47</f>
        <v>0</v>
      </c>
      <c r="N47" s="411"/>
    </row>
    <row r="48" spans="2:14" ht="15" customHeight="1">
      <c r="B48" s="226"/>
      <c r="C48" s="227"/>
      <c r="D48" s="228"/>
      <c r="E48" s="227"/>
      <c r="F48" s="227"/>
      <c r="G48" s="263" t="s">
        <v>112</v>
      </c>
      <c r="H48" s="235"/>
      <c r="I48" s="236"/>
      <c r="J48" s="247"/>
      <c r="K48" s="247">
        <f>K49+K50</f>
        <v>14890901</v>
      </c>
      <c r="L48" s="247">
        <f>L49+L50</f>
        <v>14890901</v>
      </c>
      <c r="M48" s="408">
        <v>14890901</v>
      </c>
      <c r="N48" s="411">
        <f>N49</f>
        <v>14890901</v>
      </c>
    </row>
    <row r="49" spans="2:14" ht="15" customHeight="1">
      <c r="B49" s="264"/>
      <c r="C49" s="265"/>
      <c r="D49" s="266"/>
      <c r="E49" s="227"/>
      <c r="F49" s="227"/>
      <c r="G49" s="263" t="s">
        <v>100</v>
      </c>
      <c r="H49" s="235"/>
      <c r="I49" s="236"/>
      <c r="J49" s="247">
        <v>16433063</v>
      </c>
      <c r="K49" s="247">
        <v>11503389</v>
      </c>
      <c r="L49" s="247">
        <v>11503389</v>
      </c>
      <c r="M49" s="408">
        <v>14890901</v>
      </c>
      <c r="N49" s="411">
        <v>14890901</v>
      </c>
    </row>
    <row r="50" spans="1:14" ht="15" customHeight="1">
      <c r="A50" s="321"/>
      <c r="B50" s="264"/>
      <c r="C50" s="265"/>
      <c r="D50" s="266"/>
      <c r="E50" s="227"/>
      <c r="F50" s="227"/>
      <c r="G50" s="246" t="s">
        <v>101</v>
      </c>
      <c r="H50" s="246"/>
      <c r="I50" s="246"/>
      <c r="J50" s="319">
        <v>3387512</v>
      </c>
      <c r="K50" s="319">
        <v>3387512</v>
      </c>
      <c r="L50" s="319">
        <v>3387512</v>
      </c>
      <c r="M50" s="408"/>
      <c r="N50" s="411"/>
    </row>
    <row r="51" spans="1:14" ht="15" customHeight="1">
      <c r="A51" s="321"/>
      <c r="B51" s="264"/>
      <c r="C51" s="265"/>
      <c r="D51" s="266"/>
      <c r="E51" s="227"/>
      <c r="F51" s="227"/>
      <c r="G51" s="267" t="s">
        <v>122</v>
      </c>
      <c r="H51" s="268"/>
      <c r="I51" s="269"/>
      <c r="J51" s="319">
        <v>40681135</v>
      </c>
      <c r="K51" s="319">
        <v>40681135</v>
      </c>
      <c r="L51" s="319">
        <v>40681135</v>
      </c>
      <c r="M51" s="408">
        <f>L51-K51</f>
        <v>0</v>
      </c>
      <c r="N51" s="411"/>
    </row>
    <row r="52" spans="1:14" ht="15" customHeight="1">
      <c r="A52" s="321"/>
      <c r="B52" s="352"/>
      <c r="C52" s="353"/>
      <c r="D52" s="353"/>
      <c r="E52" s="353"/>
      <c r="F52" s="353"/>
      <c r="G52" s="611" t="s">
        <v>177</v>
      </c>
      <c r="H52" s="611"/>
      <c r="I52" s="612"/>
      <c r="J52" s="319"/>
      <c r="K52" s="319"/>
      <c r="L52" s="319"/>
      <c r="M52" s="408">
        <v>1144758</v>
      </c>
      <c r="N52" s="411">
        <v>1144758</v>
      </c>
    </row>
    <row r="53" spans="1:14" ht="15" customHeight="1" thickBot="1">
      <c r="A53" s="321"/>
      <c r="B53" s="602" t="s">
        <v>139</v>
      </c>
      <c r="C53" s="603"/>
      <c r="D53" s="603"/>
      <c r="E53" s="603"/>
      <c r="F53" s="603"/>
      <c r="G53" s="603"/>
      <c r="H53" s="603"/>
      <c r="I53" s="604"/>
      <c r="J53" s="320">
        <f>J11</f>
        <v>167519465</v>
      </c>
      <c r="K53" s="320">
        <f>K11</f>
        <v>162589791</v>
      </c>
      <c r="L53" s="320">
        <f>L11</f>
        <v>162589791</v>
      </c>
      <c r="M53" s="410">
        <f>M13+M22+M30+M32+M39+M40+M41+M46</f>
        <v>162589791</v>
      </c>
      <c r="N53" s="412">
        <f>N13+N22+N30+N32+N39+N40+N41+N46</f>
        <v>169103261</v>
      </c>
    </row>
  </sheetData>
  <sheetProtection/>
  <mergeCells count="8">
    <mergeCell ref="B53:I53"/>
    <mergeCell ref="E36:I36"/>
    <mergeCell ref="E42:I42"/>
    <mergeCell ref="G29:I29"/>
    <mergeCell ref="G14:I14"/>
    <mergeCell ref="G21:I21"/>
    <mergeCell ref="G52:I52"/>
    <mergeCell ref="G16:I16"/>
  </mergeCells>
  <printOptions/>
  <pageMargins left="0.3181818181818182" right="0.275590551181102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&amp;C&amp;"Arial,Félkövér"&amp;12Önkormányzati bevételek&amp;"Arial,Normál"&amp;10 &amp;R7/2017. (IV.26.) Kt.sz.rendelet 1. számú melléklete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28125" style="0" customWidth="1"/>
    <col min="2" max="2" width="44.140625" style="0" customWidth="1"/>
    <col min="3" max="3" width="33.421875" style="0" customWidth="1"/>
  </cols>
  <sheetData>
    <row r="1" spans="1:3" ht="12.75">
      <c r="A1" s="716" t="s">
        <v>380</v>
      </c>
      <c r="B1" s="839"/>
      <c r="C1" s="839"/>
    </row>
    <row r="2" spans="1:3" ht="12.75">
      <c r="A2" s="497"/>
      <c r="B2" s="381"/>
      <c r="C2" s="381"/>
    </row>
    <row r="3" spans="2:3" ht="14.25">
      <c r="B3" s="840" t="s">
        <v>199</v>
      </c>
      <c r="C3" s="840"/>
    </row>
    <row r="4" spans="2:3" ht="15" thickBot="1">
      <c r="B4" s="840" t="s">
        <v>132</v>
      </c>
      <c r="C4" s="840"/>
    </row>
    <row r="5" spans="2:3" ht="13.5" thickBot="1">
      <c r="B5" s="841" t="s">
        <v>233</v>
      </c>
      <c r="C5" s="842"/>
    </row>
    <row r="6" spans="2:3" ht="13.5" thickBot="1">
      <c r="B6" s="541" t="s">
        <v>234</v>
      </c>
      <c r="C6" s="542" t="s">
        <v>232</v>
      </c>
    </row>
    <row r="7" spans="2:3" ht="13.5" thickBot="1">
      <c r="B7" s="540" t="s">
        <v>189</v>
      </c>
      <c r="C7" s="544">
        <f>C17+C19</f>
        <v>4119176</v>
      </c>
    </row>
    <row r="8" spans="2:3" ht="14.25" customHeight="1" thickBot="1">
      <c r="B8" s="545" t="s">
        <v>175</v>
      </c>
      <c r="C8" s="546">
        <v>0</v>
      </c>
    </row>
    <row r="9" spans="2:3" ht="13.5" thickBot="1">
      <c r="B9" s="547" t="s">
        <v>200</v>
      </c>
      <c r="C9" s="548">
        <v>825416</v>
      </c>
    </row>
    <row r="10" spans="2:3" ht="15.75" customHeight="1" thickBot="1">
      <c r="B10" s="543" t="s">
        <v>260</v>
      </c>
      <c r="C10" s="549">
        <v>1854242</v>
      </c>
    </row>
    <row r="11" spans="2:3" ht="13.5" thickBot="1">
      <c r="B11" s="550" t="s">
        <v>202</v>
      </c>
      <c r="C11" s="549">
        <v>0</v>
      </c>
    </row>
    <row r="12" spans="2:3" ht="13.5" thickBot="1">
      <c r="B12" s="550" t="s">
        <v>261</v>
      </c>
      <c r="C12" s="549">
        <v>724394</v>
      </c>
    </row>
    <row r="13" spans="2:3" ht="15.75" customHeight="1" thickBot="1">
      <c r="B13" s="543" t="s">
        <v>203</v>
      </c>
      <c r="C13" s="551">
        <v>1707</v>
      </c>
    </row>
    <row r="14" spans="2:3" ht="13.5" thickBot="1">
      <c r="B14" s="543" t="s">
        <v>176</v>
      </c>
      <c r="C14" s="552">
        <v>243989</v>
      </c>
    </row>
    <row r="15" spans="2:3" ht="13.5" thickBot="1">
      <c r="B15" s="543" t="s">
        <v>204</v>
      </c>
      <c r="C15" s="552">
        <v>19370</v>
      </c>
    </row>
    <row r="16" spans="2:3" ht="13.5" thickBot="1">
      <c r="B16" s="543" t="s">
        <v>84</v>
      </c>
      <c r="C16" s="552">
        <v>179126</v>
      </c>
    </row>
    <row r="17" spans="2:3" ht="13.5" thickBot="1">
      <c r="B17" s="553" t="s">
        <v>264</v>
      </c>
      <c r="C17" s="554">
        <f>C8+C9+C10+C11+C12+C13+C14+C15+C16</f>
        <v>3848244</v>
      </c>
    </row>
    <row r="18" spans="2:3" ht="13.5" thickBot="1">
      <c r="B18" s="543" t="s">
        <v>206</v>
      </c>
      <c r="C18" s="555">
        <v>270932</v>
      </c>
    </row>
    <row r="19" spans="2:3" ht="13.5" thickBot="1">
      <c r="B19" s="553" t="s">
        <v>207</v>
      </c>
      <c r="C19" s="556">
        <f>C18</f>
        <v>270932</v>
      </c>
    </row>
    <row r="20" spans="2:3" ht="26.25" thickBot="1">
      <c r="B20" s="539" t="s">
        <v>267</v>
      </c>
      <c r="C20" s="557">
        <f>C22</f>
        <v>142000</v>
      </c>
    </row>
    <row r="21" spans="2:3" ht="13.5" thickBot="1">
      <c r="B21" s="558" t="s">
        <v>83</v>
      </c>
      <c r="C21" s="559">
        <v>142000</v>
      </c>
    </row>
    <row r="22" spans="2:3" ht="13.5" thickBot="1">
      <c r="B22" s="560" t="s">
        <v>264</v>
      </c>
      <c r="C22" s="561">
        <f>C21</f>
        <v>142000</v>
      </c>
    </row>
    <row r="23" spans="2:3" ht="13.5" thickBot="1">
      <c r="B23" s="540" t="s">
        <v>208</v>
      </c>
      <c r="C23" s="562">
        <f>C25+C27</f>
        <v>1906654</v>
      </c>
    </row>
    <row r="24" spans="1:3" ht="13.5" thickBot="1">
      <c r="A24" s="356"/>
      <c r="B24" s="550" t="s">
        <v>209</v>
      </c>
      <c r="C24" s="563">
        <v>1470024</v>
      </c>
    </row>
    <row r="25" spans="2:3" ht="13.5" thickBot="1">
      <c r="B25" s="564" t="s">
        <v>205</v>
      </c>
      <c r="C25" s="556">
        <f>C24</f>
        <v>1470024</v>
      </c>
    </row>
    <row r="26" spans="1:3" ht="13.5" thickBot="1">
      <c r="A26" s="5"/>
      <c r="B26" s="543" t="s">
        <v>206</v>
      </c>
      <c r="C26" s="555">
        <v>436630</v>
      </c>
    </row>
    <row r="27" spans="2:3" ht="13.5" thickBot="1">
      <c r="B27" s="553" t="s">
        <v>207</v>
      </c>
      <c r="C27" s="556">
        <f>C26</f>
        <v>436630</v>
      </c>
    </row>
    <row r="28" spans="2:3" ht="13.5" thickBot="1">
      <c r="B28" s="540" t="s">
        <v>210</v>
      </c>
      <c r="C28" s="562">
        <f>C30+C32</f>
        <v>2325481</v>
      </c>
    </row>
    <row r="29" spans="2:3" ht="13.5" thickBot="1">
      <c r="B29" s="565" t="s">
        <v>209</v>
      </c>
      <c r="C29" s="566">
        <v>1936174</v>
      </c>
    </row>
    <row r="30" spans="2:3" ht="13.5" thickBot="1">
      <c r="B30" s="553" t="s">
        <v>264</v>
      </c>
      <c r="C30" s="556">
        <f>C29</f>
        <v>1936174</v>
      </c>
    </row>
    <row r="31" spans="2:3" ht="13.5" thickBot="1">
      <c r="B31" s="543" t="s">
        <v>206</v>
      </c>
      <c r="C31" s="563">
        <v>389307</v>
      </c>
    </row>
    <row r="32" spans="2:3" ht="13.5" thickBot="1">
      <c r="B32" s="553" t="s">
        <v>207</v>
      </c>
      <c r="C32" s="556">
        <f>C31</f>
        <v>389307</v>
      </c>
    </row>
    <row r="33" spans="2:3" ht="13.5" thickBot="1">
      <c r="B33" s="540" t="s">
        <v>266</v>
      </c>
      <c r="C33" s="562">
        <f>C35+C37</f>
        <v>9826612</v>
      </c>
    </row>
    <row r="34" spans="2:3" ht="13.5" thickBot="1">
      <c r="B34" s="565" t="s">
        <v>209</v>
      </c>
      <c r="C34" s="566">
        <v>7665381</v>
      </c>
    </row>
    <row r="35" spans="2:3" ht="13.5" thickBot="1">
      <c r="B35" s="553" t="s">
        <v>264</v>
      </c>
      <c r="C35" s="556">
        <f>C34</f>
        <v>7665381</v>
      </c>
    </row>
    <row r="36" spans="2:3" ht="13.5" thickBot="1">
      <c r="B36" s="543" t="s">
        <v>206</v>
      </c>
      <c r="C36" s="563">
        <v>2161231</v>
      </c>
    </row>
    <row r="37" spans="2:3" ht="13.5" thickBot="1">
      <c r="B37" s="553" t="s">
        <v>207</v>
      </c>
      <c r="C37" s="556">
        <f>C36</f>
        <v>2161231</v>
      </c>
    </row>
    <row r="38" spans="2:3" ht="13.5" thickBot="1">
      <c r="B38" s="540" t="s">
        <v>192</v>
      </c>
      <c r="C38" s="562">
        <f>C42+C44</f>
        <v>267782</v>
      </c>
    </row>
    <row r="39" spans="2:3" ht="13.5" thickBot="1">
      <c r="B39" s="550" t="s">
        <v>201</v>
      </c>
      <c r="C39" s="549">
        <v>223970</v>
      </c>
    </row>
    <row r="40" spans="2:3" ht="13.5" thickBot="1">
      <c r="B40" s="550" t="s">
        <v>261</v>
      </c>
      <c r="C40" s="549">
        <v>19020</v>
      </c>
    </row>
    <row r="41" spans="2:3" ht="13.5" thickBot="1">
      <c r="B41" s="550" t="s">
        <v>265</v>
      </c>
      <c r="C41" s="549">
        <v>1063</v>
      </c>
    </row>
    <row r="42" spans="2:3" ht="13.5" thickBot="1">
      <c r="B42" s="553" t="s">
        <v>264</v>
      </c>
      <c r="C42" s="556">
        <f>C39+C40+C41</f>
        <v>244053</v>
      </c>
    </row>
    <row r="43" spans="1:3" ht="13.5" thickBot="1">
      <c r="A43" s="5"/>
      <c r="B43" s="543" t="s">
        <v>206</v>
      </c>
      <c r="C43" s="555">
        <v>23729</v>
      </c>
    </row>
    <row r="44" spans="1:3" ht="13.5" thickBot="1">
      <c r="A44" s="5"/>
      <c r="B44" s="553" t="s">
        <v>207</v>
      </c>
      <c r="C44" s="556">
        <f>C43</f>
        <v>23729</v>
      </c>
    </row>
    <row r="45" spans="1:3" ht="13.5" thickBot="1">
      <c r="A45" s="5"/>
      <c r="B45" s="540" t="s">
        <v>262</v>
      </c>
      <c r="C45" s="562">
        <f>C48+C50</f>
        <v>214875</v>
      </c>
    </row>
    <row r="46" spans="1:3" ht="13.5" thickBot="1">
      <c r="A46" s="5"/>
      <c r="B46" s="550" t="s">
        <v>263</v>
      </c>
      <c r="C46" s="549">
        <v>168790</v>
      </c>
    </row>
    <row r="47" spans="1:3" ht="13.5" thickBot="1">
      <c r="A47" s="5"/>
      <c r="B47" s="543" t="s">
        <v>204</v>
      </c>
      <c r="C47" s="555">
        <v>14363</v>
      </c>
    </row>
    <row r="48" spans="1:3" ht="13.5" thickBot="1">
      <c r="A48" s="5"/>
      <c r="B48" s="560" t="s">
        <v>264</v>
      </c>
      <c r="C48" s="561">
        <v>183153</v>
      </c>
    </row>
    <row r="49" spans="1:3" ht="13.5" thickBot="1">
      <c r="A49" s="5"/>
      <c r="B49" s="543" t="s">
        <v>206</v>
      </c>
      <c r="C49" s="555">
        <v>31722</v>
      </c>
    </row>
    <row r="50" spans="1:3" ht="13.5" thickBot="1">
      <c r="A50" s="5"/>
      <c r="B50" s="553" t="s">
        <v>207</v>
      </c>
      <c r="C50" s="556">
        <f>C49</f>
        <v>31722</v>
      </c>
    </row>
    <row r="51" spans="2:3" ht="13.5" thickBot="1">
      <c r="B51" s="395" t="s">
        <v>211</v>
      </c>
      <c r="C51" s="396">
        <f>C7+C20+C23+C28+C33+C38+C45</f>
        <v>18802580</v>
      </c>
    </row>
  </sheetData>
  <sheetProtection/>
  <mergeCells count="4">
    <mergeCell ref="A1:C1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.140625" style="0" customWidth="1"/>
    <col min="2" max="2" width="65.7109375" style="0" customWidth="1"/>
    <col min="3" max="3" width="15.28125" style="0" customWidth="1"/>
  </cols>
  <sheetData>
    <row r="1" spans="1:3" ht="12.75">
      <c r="A1" s="843" t="s">
        <v>381</v>
      </c>
      <c r="B1" s="843"/>
      <c r="C1" s="843"/>
    </row>
    <row r="2" spans="2:3" ht="18.75">
      <c r="B2" s="383"/>
      <c r="C2" s="383"/>
    </row>
    <row r="3" spans="1:3" ht="14.25">
      <c r="A3" s="844" t="s">
        <v>212</v>
      </c>
      <c r="B3" s="844"/>
      <c r="C3" s="844"/>
    </row>
    <row r="4" spans="1:3" ht="6" customHeight="1">
      <c r="A4" s="14"/>
      <c r="B4" s="382"/>
      <c r="C4" s="382"/>
    </row>
    <row r="5" spans="1:3" ht="27.75" customHeight="1">
      <c r="A5" s="14"/>
      <c r="B5" s="384" t="s">
        <v>19</v>
      </c>
      <c r="C5" s="384" t="s">
        <v>133</v>
      </c>
    </row>
    <row r="6" spans="1:3" ht="27.75" customHeight="1">
      <c r="A6" s="14"/>
      <c r="B6" s="399" t="s">
        <v>77</v>
      </c>
      <c r="C6" s="400">
        <f>C7+C8+C9+C10+C11+C12+C13+C14+C15+C16+C17+C18+C19+C20+C24+C25</f>
        <v>37703848</v>
      </c>
    </row>
    <row r="7" spans="1:3" ht="27.75" customHeight="1">
      <c r="A7" s="14"/>
      <c r="B7" s="385" t="s">
        <v>213</v>
      </c>
      <c r="C7" s="386">
        <v>1108310</v>
      </c>
    </row>
    <row r="8" spans="1:3" ht="27.75" customHeight="1">
      <c r="A8" s="14"/>
      <c r="B8" s="385" t="s">
        <v>214</v>
      </c>
      <c r="C8" s="386">
        <v>6944000</v>
      </c>
    </row>
    <row r="9" spans="1:3" ht="27.75" customHeight="1">
      <c r="A9" s="14"/>
      <c r="B9" s="385" t="s">
        <v>215</v>
      </c>
      <c r="C9" s="386">
        <v>1461972</v>
      </c>
    </row>
    <row r="10" spans="1:3" ht="27.75" customHeight="1">
      <c r="A10" s="14"/>
      <c r="B10" s="385" t="s">
        <v>216</v>
      </c>
      <c r="C10" s="386">
        <v>1725200</v>
      </c>
    </row>
    <row r="11" spans="1:3" ht="27.75" customHeight="1">
      <c r="A11" s="14"/>
      <c r="B11" s="385" t="s">
        <v>217</v>
      </c>
      <c r="C11" s="386">
        <v>3242801</v>
      </c>
    </row>
    <row r="12" spans="1:3" ht="27.75" customHeight="1">
      <c r="A12" s="14"/>
      <c r="B12" s="385" t="s">
        <v>229</v>
      </c>
      <c r="C12" s="386">
        <v>878599</v>
      </c>
    </row>
    <row r="13" spans="2:3" ht="27.75" customHeight="1">
      <c r="B13" s="385" t="s">
        <v>218</v>
      </c>
      <c r="C13" s="386">
        <v>517650</v>
      </c>
    </row>
    <row r="14" spans="2:4" ht="27.75" customHeight="1">
      <c r="B14" s="388" t="s">
        <v>228</v>
      </c>
      <c r="C14" s="389">
        <v>4800789</v>
      </c>
      <c r="D14" s="356"/>
    </row>
    <row r="15" spans="2:4" ht="27.75" customHeight="1">
      <c r="B15" s="385" t="s">
        <v>219</v>
      </c>
      <c r="C15" s="386">
        <v>7841934</v>
      </c>
      <c r="D15" s="448"/>
    </row>
    <row r="16" spans="2:7" ht="27.75" customHeight="1">
      <c r="B16" s="385" t="s">
        <v>208</v>
      </c>
      <c r="C16" s="386">
        <v>553600</v>
      </c>
      <c r="D16" s="448"/>
      <c r="G16" s="448"/>
    </row>
    <row r="17" spans="2:7" ht="27.75" customHeight="1">
      <c r="B17" s="387" t="s">
        <v>220</v>
      </c>
      <c r="C17" s="386">
        <v>2500000</v>
      </c>
      <c r="D17" s="448"/>
      <c r="G17" s="448"/>
    </row>
    <row r="18" spans="2:4" ht="32.25" customHeight="1">
      <c r="B18" s="388" t="s">
        <v>221</v>
      </c>
      <c r="C18" s="389">
        <v>1200000</v>
      </c>
      <c r="D18" s="356"/>
    </row>
    <row r="19" spans="2:3" ht="27.75" customHeight="1">
      <c r="B19" s="388" t="s">
        <v>222</v>
      </c>
      <c r="C19" s="389">
        <v>9271</v>
      </c>
    </row>
    <row r="20" spans="2:4" ht="27.75" customHeight="1">
      <c r="B20" s="390" t="s">
        <v>223</v>
      </c>
      <c r="C20" s="391">
        <f>C21+C22+C23</f>
        <v>4232482</v>
      </c>
      <c r="D20" s="448"/>
    </row>
    <row r="21" spans="2:3" ht="27.75" customHeight="1">
      <c r="B21" s="388" t="s">
        <v>224</v>
      </c>
      <c r="C21" s="389">
        <v>3982080</v>
      </c>
    </row>
    <row r="22" spans="2:3" ht="27.75" customHeight="1">
      <c r="B22" s="388" t="s">
        <v>225</v>
      </c>
      <c r="C22" s="389">
        <v>119302</v>
      </c>
    </row>
    <row r="23" spans="2:3" ht="27.75" customHeight="1">
      <c r="B23" s="388" t="s">
        <v>226</v>
      </c>
      <c r="C23" s="389">
        <v>131100</v>
      </c>
    </row>
    <row r="24" spans="2:4" ht="27.75" customHeight="1">
      <c r="B24" s="390" t="s">
        <v>227</v>
      </c>
      <c r="C24" s="391">
        <v>299720</v>
      </c>
      <c r="D24" s="448"/>
    </row>
    <row r="25" spans="2:4" ht="27.75" customHeight="1">
      <c r="B25" s="390" t="s">
        <v>230</v>
      </c>
      <c r="C25" s="391">
        <v>387520</v>
      </c>
      <c r="D25" s="356"/>
    </row>
    <row r="26" spans="2:3" ht="27.75" customHeight="1">
      <c r="B26" s="397" t="s">
        <v>95</v>
      </c>
      <c r="C26" s="394">
        <v>10000000</v>
      </c>
    </row>
    <row r="27" spans="2:3" ht="27.75" customHeight="1">
      <c r="B27" s="392" t="s">
        <v>231</v>
      </c>
      <c r="C27" s="393">
        <v>10000000</v>
      </c>
    </row>
    <row r="28" spans="2:3" ht="27.75" customHeight="1">
      <c r="B28" s="74"/>
      <c r="C28" s="74"/>
    </row>
    <row r="29" spans="2:3" ht="27.75" customHeight="1">
      <c r="B29" s="397" t="s">
        <v>168</v>
      </c>
      <c r="C29" s="398">
        <f>C6+C26</f>
        <v>47703848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20.00390625" style="0" customWidth="1"/>
    <col min="2" max="2" width="35.7109375" style="0" customWidth="1"/>
    <col min="3" max="3" width="26.28125" style="496" customWidth="1"/>
  </cols>
  <sheetData>
    <row r="1" spans="2:3" ht="12.75">
      <c r="B1" s="845" t="s">
        <v>382</v>
      </c>
      <c r="C1" s="845"/>
    </row>
    <row r="2" spans="1:3" ht="15.75">
      <c r="A2" s="846" t="s">
        <v>314</v>
      </c>
      <c r="B2" s="846"/>
      <c r="C2" s="846"/>
    </row>
    <row r="3" spans="1:3" ht="15.75">
      <c r="A3" s="846" t="s">
        <v>270</v>
      </c>
      <c r="B3" s="846"/>
      <c r="C3" s="846"/>
    </row>
    <row r="4" spans="1:3" ht="12.75">
      <c r="A4" s="567"/>
      <c r="B4" s="568"/>
      <c r="C4" s="576" t="s">
        <v>133</v>
      </c>
    </row>
    <row r="5" spans="1:3" s="495" customFormat="1" ht="12.75">
      <c r="A5" s="569" t="s">
        <v>272</v>
      </c>
      <c r="B5" s="570"/>
      <c r="C5" s="577">
        <f>C6+C15+C18+C25+C28</f>
        <v>1053788546</v>
      </c>
    </row>
    <row r="6" spans="1:3" s="495" customFormat="1" ht="25.5" customHeight="1">
      <c r="A6" s="572" t="s">
        <v>273</v>
      </c>
      <c r="B6" s="573" t="s">
        <v>274</v>
      </c>
      <c r="C6" s="578">
        <f>C7+C8+C11+C13</f>
        <v>1001485162</v>
      </c>
    </row>
    <row r="7" spans="1:3" s="495" customFormat="1" ht="12.75">
      <c r="A7" s="569" t="s">
        <v>275</v>
      </c>
      <c r="B7" s="574" t="s">
        <v>276</v>
      </c>
      <c r="C7" s="579">
        <v>0</v>
      </c>
    </row>
    <row r="8" spans="1:3" s="495" customFormat="1" ht="12.75">
      <c r="A8" s="569" t="s">
        <v>278</v>
      </c>
      <c r="B8" s="574" t="s">
        <v>279</v>
      </c>
      <c r="C8" s="577">
        <f>C9+C10</f>
        <v>996250596</v>
      </c>
    </row>
    <row r="9" spans="1:3" s="495" customFormat="1" ht="24.75" customHeight="1">
      <c r="A9" s="569" t="s">
        <v>280</v>
      </c>
      <c r="B9" s="570" t="s">
        <v>281</v>
      </c>
      <c r="C9" s="580">
        <v>989277889</v>
      </c>
    </row>
    <row r="10" spans="1:3" s="495" customFormat="1" ht="24.75" customHeight="1">
      <c r="A10" s="569" t="s">
        <v>282</v>
      </c>
      <c r="B10" s="570" t="s">
        <v>283</v>
      </c>
      <c r="C10" s="580">
        <v>6972707</v>
      </c>
    </row>
    <row r="11" spans="1:3" s="495" customFormat="1" ht="14.25" customHeight="1">
      <c r="A11" s="569" t="s">
        <v>284</v>
      </c>
      <c r="B11" s="574" t="s">
        <v>285</v>
      </c>
      <c r="C11" s="577">
        <f>C12</f>
        <v>254000</v>
      </c>
    </row>
    <row r="12" spans="1:3" s="495" customFormat="1" ht="12" customHeight="1">
      <c r="A12" s="569" t="s">
        <v>277</v>
      </c>
      <c r="B12" s="570" t="s">
        <v>286</v>
      </c>
      <c r="C12" s="580">
        <v>254000</v>
      </c>
    </row>
    <row r="13" spans="1:3" s="495" customFormat="1" ht="24.75" customHeight="1">
      <c r="A13" s="569" t="s">
        <v>287</v>
      </c>
      <c r="B13" s="574" t="s">
        <v>288</v>
      </c>
      <c r="C13" s="577">
        <f>C14</f>
        <v>4980566</v>
      </c>
    </row>
    <row r="14" spans="1:3" s="495" customFormat="1" ht="24" customHeight="1">
      <c r="A14" s="569" t="s">
        <v>277</v>
      </c>
      <c r="B14" s="570" t="s">
        <v>288</v>
      </c>
      <c r="C14" s="580">
        <v>4980566</v>
      </c>
    </row>
    <row r="15" spans="1:3" s="495" customFormat="1" ht="18" customHeight="1">
      <c r="A15" s="572" t="s">
        <v>289</v>
      </c>
      <c r="B15" s="573" t="s">
        <v>290</v>
      </c>
      <c r="C15" s="578">
        <f>C16</f>
        <v>933278</v>
      </c>
    </row>
    <row r="16" spans="1:3" s="495" customFormat="1" ht="12.75">
      <c r="A16" s="569" t="s">
        <v>291</v>
      </c>
      <c r="B16" s="574" t="s">
        <v>292</v>
      </c>
      <c r="C16" s="577">
        <f>C17</f>
        <v>933278</v>
      </c>
    </row>
    <row r="17" spans="1:3" s="495" customFormat="1" ht="12.75">
      <c r="A17" s="569" t="s">
        <v>277</v>
      </c>
      <c r="B17" s="570" t="s">
        <v>293</v>
      </c>
      <c r="C17" s="580">
        <v>933278</v>
      </c>
    </row>
    <row r="18" spans="1:3" s="495" customFormat="1" ht="12.75">
      <c r="A18" s="572" t="s">
        <v>294</v>
      </c>
      <c r="B18" s="573" t="s">
        <v>295</v>
      </c>
      <c r="C18" s="578">
        <f>C19+C21+C23</f>
        <v>40771593</v>
      </c>
    </row>
    <row r="19" spans="1:3" s="495" customFormat="1" ht="12.75">
      <c r="A19" s="569" t="s">
        <v>317</v>
      </c>
      <c r="B19" s="570" t="s">
        <v>315</v>
      </c>
      <c r="C19" s="580">
        <v>10000000</v>
      </c>
    </row>
    <row r="20" spans="1:3" s="495" customFormat="1" ht="14.25" customHeight="1">
      <c r="A20" s="569" t="s">
        <v>277</v>
      </c>
      <c r="B20" s="570" t="s">
        <v>333</v>
      </c>
      <c r="C20" s="580">
        <v>10000000</v>
      </c>
    </row>
    <row r="21" spans="1:3" s="495" customFormat="1" ht="12.75">
      <c r="A21" s="569" t="s">
        <v>318</v>
      </c>
      <c r="B21" s="570" t="s">
        <v>296</v>
      </c>
      <c r="C21" s="580">
        <v>36770</v>
      </c>
    </row>
    <row r="22" spans="1:3" s="495" customFormat="1" ht="12.75">
      <c r="A22" s="569" t="s">
        <v>277</v>
      </c>
      <c r="B22" s="570" t="s">
        <v>334</v>
      </c>
      <c r="C22" s="580">
        <v>36770</v>
      </c>
    </row>
    <row r="23" spans="1:3" s="495" customFormat="1" ht="12.75">
      <c r="A23" s="569" t="s">
        <v>319</v>
      </c>
      <c r="B23" s="570" t="s">
        <v>297</v>
      </c>
      <c r="C23" s="580">
        <v>30734823</v>
      </c>
    </row>
    <row r="24" spans="1:3" s="495" customFormat="1" ht="12.75">
      <c r="A24" s="569" t="s">
        <v>277</v>
      </c>
      <c r="B24" s="570" t="s">
        <v>335</v>
      </c>
      <c r="C24" s="580">
        <v>30734823</v>
      </c>
    </row>
    <row r="25" spans="1:3" s="495" customFormat="1" ht="12.75">
      <c r="A25" s="572" t="s">
        <v>298</v>
      </c>
      <c r="B25" s="573" t="s">
        <v>299</v>
      </c>
      <c r="C25" s="578">
        <f>C26+C27</f>
        <v>6265763</v>
      </c>
    </row>
    <row r="26" spans="1:3" s="495" customFormat="1" ht="16.5" customHeight="1">
      <c r="A26" s="569" t="s">
        <v>320</v>
      </c>
      <c r="B26" s="570" t="s">
        <v>300</v>
      </c>
      <c r="C26" s="580">
        <v>6032156</v>
      </c>
    </row>
    <row r="27" spans="1:3" s="495" customFormat="1" ht="12.75">
      <c r="A27" s="569" t="s">
        <v>321</v>
      </c>
      <c r="B27" s="570" t="s">
        <v>322</v>
      </c>
      <c r="C27" s="580">
        <v>233607</v>
      </c>
    </row>
    <row r="28" spans="1:3" s="495" customFormat="1" ht="17.25" customHeight="1">
      <c r="A28" s="572" t="s">
        <v>301</v>
      </c>
      <c r="B28" s="573" t="s">
        <v>302</v>
      </c>
      <c r="C28" s="578">
        <f>C29+C30+C31</f>
        <v>4332750</v>
      </c>
    </row>
    <row r="29" spans="1:3" s="495" customFormat="1" ht="28.5" customHeight="1">
      <c r="A29" s="569" t="s">
        <v>336</v>
      </c>
      <c r="B29" s="570" t="s">
        <v>337</v>
      </c>
      <c r="C29" s="581">
        <v>401046</v>
      </c>
    </row>
    <row r="30" spans="1:3" s="495" customFormat="1" ht="27.75" customHeight="1">
      <c r="A30" s="569" t="s">
        <v>338</v>
      </c>
      <c r="B30" s="570" t="s">
        <v>339</v>
      </c>
      <c r="C30" s="581">
        <v>995328</v>
      </c>
    </row>
    <row r="31" spans="1:3" s="495" customFormat="1" ht="18.75" customHeight="1">
      <c r="A31" s="569" t="s">
        <v>340</v>
      </c>
      <c r="B31" s="570" t="s">
        <v>302</v>
      </c>
      <c r="C31" s="581">
        <v>2936376</v>
      </c>
    </row>
    <row r="32" spans="1:3" s="495" customFormat="1" ht="12.75">
      <c r="A32" s="571" t="s">
        <v>303</v>
      </c>
      <c r="B32" s="570"/>
      <c r="C32" s="577">
        <f>C33+C39+C43</f>
        <v>1053788546</v>
      </c>
    </row>
    <row r="33" spans="1:3" s="495" customFormat="1" ht="12.75">
      <c r="A33" s="572" t="s">
        <v>304</v>
      </c>
      <c r="B33" s="573" t="s">
        <v>305</v>
      </c>
      <c r="C33" s="578">
        <f>C34+C35+C36+C37+C38</f>
        <v>1048837445</v>
      </c>
    </row>
    <row r="34" spans="1:3" s="495" customFormat="1" ht="12.75">
      <c r="A34" s="569" t="s">
        <v>323</v>
      </c>
      <c r="B34" s="570" t="s">
        <v>306</v>
      </c>
      <c r="C34" s="582">
        <v>19858048</v>
      </c>
    </row>
    <row r="35" spans="1:3" s="495" customFormat="1" ht="12.75">
      <c r="A35" s="569" t="s">
        <v>324</v>
      </c>
      <c r="B35" s="570" t="s">
        <v>316</v>
      </c>
      <c r="C35" s="580">
        <v>-4837492</v>
      </c>
    </row>
    <row r="36" spans="1:3" s="495" customFormat="1" ht="25.5">
      <c r="A36" s="569" t="s">
        <v>325</v>
      </c>
      <c r="B36" s="570" t="s">
        <v>326</v>
      </c>
      <c r="C36" s="580">
        <v>-33350850</v>
      </c>
    </row>
    <row r="37" spans="1:3" s="495" customFormat="1" ht="12.75">
      <c r="A37" s="569" t="s">
        <v>327</v>
      </c>
      <c r="B37" s="570" t="s">
        <v>307</v>
      </c>
      <c r="C37" s="580">
        <v>1067064498</v>
      </c>
    </row>
    <row r="38" spans="1:3" s="495" customFormat="1" ht="12.75">
      <c r="A38" s="569" t="s">
        <v>328</v>
      </c>
      <c r="B38" s="570" t="s">
        <v>329</v>
      </c>
      <c r="C38" s="580">
        <v>103241</v>
      </c>
    </row>
    <row r="39" spans="1:3" s="495" customFormat="1" ht="12.75">
      <c r="A39" s="572" t="s">
        <v>308</v>
      </c>
      <c r="B39" s="573" t="s">
        <v>309</v>
      </c>
      <c r="C39" s="578">
        <f>C40+C41+C42</f>
        <v>3200997</v>
      </c>
    </row>
    <row r="40" spans="1:3" s="495" customFormat="1" ht="25.5">
      <c r="A40" s="569" t="s">
        <v>330</v>
      </c>
      <c r="B40" s="570" t="s">
        <v>310</v>
      </c>
      <c r="C40" s="580">
        <v>0</v>
      </c>
    </row>
    <row r="41" spans="1:3" s="495" customFormat="1" ht="25.5">
      <c r="A41" s="569" t="s">
        <v>331</v>
      </c>
      <c r="B41" s="570" t="s">
        <v>311</v>
      </c>
      <c r="C41" s="580">
        <v>1636947</v>
      </c>
    </row>
    <row r="42" spans="1:3" s="495" customFormat="1" ht="12.75">
      <c r="A42" s="569" t="s">
        <v>332</v>
      </c>
      <c r="B42" s="570" t="s">
        <v>312</v>
      </c>
      <c r="C42" s="580">
        <v>1564050</v>
      </c>
    </row>
    <row r="43" spans="1:3" s="495" customFormat="1" ht="12.75">
      <c r="A43" s="572" t="s">
        <v>341</v>
      </c>
      <c r="B43" s="573" t="s">
        <v>342</v>
      </c>
      <c r="C43" s="578">
        <v>1750104</v>
      </c>
    </row>
    <row r="44" spans="1:3" s="495" customFormat="1" ht="12.75">
      <c r="A44" s="575"/>
      <c r="B44" s="575"/>
      <c r="C44" s="498"/>
    </row>
    <row r="45" spans="1:3" s="495" customFormat="1" ht="12.75">
      <c r="A45" s="575" t="s">
        <v>313</v>
      </c>
      <c r="B45" s="575"/>
      <c r="C45" s="498"/>
    </row>
    <row r="46" spans="1:3" s="495" customFormat="1" ht="12.75">
      <c r="A46" s="575" t="s">
        <v>371</v>
      </c>
      <c r="B46" s="575"/>
      <c r="C46" s="498"/>
    </row>
  </sheetData>
  <sheetProtection/>
  <mergeCells count="3">
    <mergeCell ref="B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18.421875" style="0" customWidth="1"/>
    <col min="3" max="3" width="15.421875" style="0" customWidth="1"/>
    <col min="4" max="4" width="15.00390625" style="0" customWidth="1"/>
    <col min="5" max="5" width="18.140625" style="0" customWidth="1"/>
  </cols>
  <sheetData>
    <row r="1" spans="1:5" ht="12.75">
      <c r="A1" s="847" t="s">
        <v>383</v>
      </c>
      <c r="B1" s="847"/>
      <c r="C1" s="847"/>
      <c r="D1" s="847"/>
      <c r="E1" s="847"/>
    </row>
    <row r="2" spans="1:5" ht="18">
      <c r="A2" s="848" t="s">
        <v>362</v>
      </c>
      <c r="B2" s="848"/>
      <c r="C2" s="848"/>
      <c r="D2" s="848"/>
      <c r="E2" s="848"/>
    </row>
    <row r="3" spans="1:5" ht="15">
      <c r="A3" s="849">
        <v>2016</v>
      </c>
      <c r="B3" s="849"/>
      <c r="C3" s="849"/>
      <c r="D3" s="849"/>
      <c r="E3" s="849"/>
    </row>
    <row r="4" spans="1:5" ht="15.75" thickBot="1">
      <c r="A4" s="14"/>
      <c r="B4" s="339"/>
      <c r="C4" s="499"/>
      <c r="D4" s="499"/>
      <c r="E4" s="499" t="s">
        <v>271</v>
      </c>
    </row>
    <row r="5" spans="1:5" ht="31.5" thickBot="1" thickTop="1">
      <c r="A5" s="14"/>
      <c r="B5" s="500" t="s">
        <v>363</v>
      </c>
      <c r="C5" s="501"/>
      <c r="D5" s="501" t="s">
        <v>364</v>
      </c>
      <c r="E5" s="501" t="s">
        <v>346</v>
      </c>
    </row>
    <row r="6" spans="1:5" ht="153.75" customHeight="1" thickBot="1">
      <c r="A6" s="14"/>
      <c r="B6" s="502" t="s">
        <v>365</v>
      </c>
      <c r="C6" s="503">
        <v>0</v>
      </c>
      <c r="D6" s="504">
        <v>0</v>
      </c>
      <c r="E6" s="503">
        <v>0</v>
      </c>
    </row>
    <row r="7" spans="1:5" ht="108.75" customHeight="1" thickBot="1" thickTop="1">
      <c r="A7" s="14"/>
      <c r="B7" s="505" t="s">
        <v>366</v>
      </c>
      <c r="C7" s="506"/>
      <c r="D7" s="507"/>
      <c r="E7" s="508"/>
    </row>
    <row r="8" spans="1:5" ht="113.25" customHeight="1" thickBot="1">
      <c r="A8" s="14"/>
      <c r="B8" s="509" t="s">
        <v>367</v>
      </c>
      <c r="C8" s="510">
        <v>0</v>
      </c>
      <c r="D8" s="510">
        <v>0</v>
      </c>
      <c r="E8" s="510">
        <v>0</v>
      </c>
    </row>
    <row r="9" spans="1:5" ht="111.75" customHeight="1" thickBot="1" thickTop="1">
      <c r="A9" s="14"/>
      <c r="B9" s="505" t="s">
        <v>368</v>
      </c>
      <c r="C9" s="511"/>
      <c r="D9" s="511"/>
      <c r="E9" s="511"/>
    </row>
    <row r="10" spans="1:5" ht="75.75" customHeight="1" thickBot="1">
      <c r="A10" s="14"/>
      <c r="B10" s="509" t="s">
        <v>369</v>
      </c>
      <c r="C10" s="510"/>
      <c r="D10" s="510"/>
      <c r="E10" s="510"/>
    </row>
    <row r="11" spans="1:5" ht="16.5" thickBot="1" thickTop="1">
      <c r="A11" s="14"/>
      <c r="B11" s="512"/>
      <c r="C11" s="513"/>
      <c r="D11" s="513"/>
      <c r="E11" s="513"/>
    </row>
    <row r="12" spans="1:5" ht="15.75" thickBot="1">
      <c r="A12" s="14"/>
      <c r="B12" s="514" t="s">
        <v>194</v>
      </c>
      <c r="C12" s="515">
        <f>C6</f>
        <v>0</v>
      </c>
      <c r="D12" s="515">
        <f>D6</f>
        <v>0</v>
      </c>
      <c r="E12" s="515">
        <f>E6</f>
        <v>0</v>
      </c>
    </row>
    <row r="13" spans="1:5" ht="15.75" thickTop="1">
      <c r="A13" s="14"/>
      <c r="B13" s="339"/>
      <c r="C13" s="499"/>
      <c r="D13" s="499"/>
      <c r="E13" s="49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7.7109375" style="0" customWidth="1"/>
    <col min="2" max="2" width="16.421875" style="0" customWidth="1"/>
    <col min="3" max="3" width="13.7109375" style="0" customWidth="1"/>
    <col min="4" max="4" width="17.8515625" style="0" customWidth="1"/>
  </cols>
  <sheetData>
    <row r="1" spans="1:4" ht="12.75">
      <c r="A1" s="847" t="s">
        <v>384</v>
      </c>
      <c r="B1" s="847"/>
      <c r="C1" s="847"/>
      <c r="D1" s="847"/>
    </row>
    <row r="2" spans="1:4" ht="12.75">
      <c r="A2" s="463"/>
      <c r="B2" s="463"/>
      <c r="C2" s="463"/>
      <c r="D2" s="463"/>
    </row>
    <row r="3" spans="1:4" ht="12.75">
      <c r="A3" s="463"/>
      <c r="B3" s="463"/>
      <c r="C3" s="463"/>
      <c r="D3" s="463"/>
    </row>
    <row r="4" spans="1:4" ht="15.75">
      <c r="A4" s="850" t="s">
        <v>348</v>
      </c>
      <c r="B4" s="850"/>
      <c r="C4" s="850"/>
      <c r="D4" s="850"/>
    </row>
    <row r="5" spans="1:4" ht="14.25">
      <c r="A5" s="717" t="s">
        <v>349</v>
      </c>
      <c r="B5" s="717"/>
      <c r="C5" s="717"/>
      <c r="D5" s="717"/>
    </row>
    <row r="6" spans="1:4" ht="14.25">
      <c r="A6" s="451"/>
      <c r="B6" s="451"/>
      <c r="C6" s="451"/>
      <c r="D6" s="451"/>
    </row>
    <row r="7" spans="1:4" ht="14.25">
      <c r="A7" s="451"/>
      <c r="B7" s="451"/>
      <c r="C7" s="451"/>
      <c r="D7" s="451"/>
    </row>
    <row r="8" spans="1:4" ht="14.25">
      <c r="A8" s="451"/>
      <c r="B8" s="451"/>
      <c r="C8" s="451"/>
      <c r="D8" s="451"/>
    </row>
    <row r="9" spans="1:2" ht="14.25">
      <c r="A9" s="717"/>
      <c r="B9" s="717"/>
    </row>
    <row r="10" spans="1:4" ht="15" thickBot="1">
      <c r="A10" s="714" t="s">
        <v>271</v>
      </c>
      <c r="B10" s="714"/>
      <c r="C10" s="714"/>
      <c r="D10" s="714"/>
    </row>
    <row r="11" spans="1:4" ht="15.75" thickBot="1">
      <c r="A11" s="474" t="s">
        <v>19</v>
      </c>
      <c r="B11" s="475">
        <v>2016</v>
      </c>
      <c r="C11" s="476">
        <v>2017</v>
      </c>
      <c r="D11" s="476">
        <v>2018</v>
      </c>
    </row>
    <row r="12" spans="1:4" ht="15.75" thickBot="1">
      <c r="A12" s="477"/>
      <c r="B12" s="478" t="s">
        <v>350</v>
      </c>
      <c r="C12" s="479" t="s">
        <v>350</v>
      </c>
      <c r="D12" s="479" t="s">
        <v>350</v>
      </c>
    </row>
    <row r="13" spans="1:4" ht="15">
      <c r="A13" s="480"/>
      <c r="B13" s="481">
        <v>0</v>
      </c>
      <c r="C13" s="482">
        <v>0</v>
      </c>
      <c r="D13" s="476">
        <v>0</v>
      </c>
    </row>
    <row r="14" spans="1:4" ht="15">
      <c r="A14" s="483"/>
      <c r="B14" s="484"/>
      <c r="C14" s="485"/>
      <c r="D14" s="485"/>
    </row>
    <row r="15" spans="1:4" ht="15">
      <c r="A15" s="483"/>
      <c r="B15" s="484"/>
      <c r="C15" s="485"/>
      <c r="D15" s="485"/>
    </row>
    <row r="16" spans="1:4" ht="15">
      <c r="A16" s="483"/>
      <c r="B16" s="484"/>
      <c r="C16" s="486"/>
      <c r="D16" s="487"/>
    </row>
    <row r="17" spans="1:4" ht="15">
      <c r="A17" s="488"/>
      <c r="B17" s="489"/>
      <c r="C17" s="485"/>
      <c r="D17" s="485"/>
    </row>
    <row r="18" spans="1:4" ht="15.75" thickBot="1">
      <c r="A18" s="490"/>
      <c r="B18" s="491"/>
      <c r="C18" s="492"/>
      <c r="D18" s="492"/>
    </row>
    <row r="20" ht="12.75">
      <c r="A20" s="356" t="s">
        <v>351</v>
      </c>
    </row>
  </sheetData>
  <sheetProtection/>
  <mergeCells count="5">
    <mergeCell ref="A1:D1"/>
    <mergeCell ref="A4:D4"/>
    <mergeCell ref="A5:D5"/>
    <mergeCell ref="A9:B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0.42578125" style="0" customWidth="1"/>
    <col min="2" max="2" width="54.421875" style="0" customWidth="1"/>
    <col min="3" max="3" width="25.7109375" style="0" customWidth="1"/>
  </cols>
  <sheetData>
    <row r="1" spans="1:3" ht="12.75">
      <c r="A1" s="847" t="s">
        <v>385</v>
      </c>
      <c r="B1" s="847"/>
      <c r="C1" s="847"/>
    </row>
    <row r="2" spans="1:3" ht="12.75">
      <c r="A2" s="463"/>
      <c r="B2" s="463"/>
      <c r="C2" s="463"/>
    </row>
    <row r="3" spans="1:3" ht="12.75">
      <c r="A3" s="463"/>
      <c r="B3" s="463"/>
      <c r="C3" s="463"/>
    </row>
    <row r="4" spans="1:3" ht="12.75">
      <c r="A4" s="463"/>
      <c r="B4" s="463"/>
      <c r="C4" s="463"/>
    </row>
    <row r="5" ht="15.75">
      <c r="B5" s="450"/>
    </row>
    <row r="6" spans="1:3" ht="14.25">
      <c r="A6" s="851" t="s">
        <v>352</v>
      </c>
      <c r="B6" s="851"/>
      <c r="C6" s="851"/>
    </row>
    <row r="7" spans="1:3" ht="14.25">
      <c r="A7" s="851" t="s">
        <v>353</v>
      </c>
      <c r="B7" s="851"/>
      <c r="C7" s="851"/>
    </row>
    <row r="8" spans="1:3" ht="14.25">
      <c r="A8" s="14"/>
      <c r="B8" s="70" t="s">
        <v>0</v>
      </c>
      <c r="C8" s="14"/>
    </row>
    <row r="9" spans="1:3" ht="15.75" thickBot="1">
      <c r="A9" s="14"/>
      <c r="B9" s="6"/>
      <c r="C9" s="14"/>
    </row>
    <row r="10" spans="1:3" ht="27.75" customHeight="1" thickBot="1">
      <c r="A10" s="14"/>
      <c r="B10" s="468" t="s">
        <v>354</v>
      </c>
      <c r="C10" s="469" t="s">
        <v>355</v>
      </c>
    </row>
    <row r="11" spans="1:3" s="453" customFormat="1" ht="27.75" customHeight="1">
      <c r="A11" s="471"/>
      <c r="B11" s="472"/>
      <c r="C11" s="473"/>
    </row>
    <row r="12" spans="1:3" ht="30.75" customHeight="1">
      <c r="A12" s="14"/>
      <c r="B12" s="464" t="s">
        <v>356</v>
      </c>
      <c r="C12" s="465">
        <v>1</v>
      </c>
    </row>
    <row r="13" spans="1:3" ht="27.75" customHeight="1">
      <c r="A13" s="14"/>
      <c r="B13" s="466" t="s">
        <v>357</v>
      </c>
      <c r="C13" s="465">
        <v>1</v>
      </c>
    </row>
    <row r="14" spans="1:3" ht="27.75" customHeight="1">
      <c r="A14" s="14"/>
      <c r="B14" s="464" t="s">
        <v>358</v>
      </c>
      <c r="C14" s="465">
        <v>1</v>
      </c>
    </row>
    <row r="15" spans="1:3" ht="27.75" customHeight="1">
      <c r="A15" s="14"/>
      <c r="B15" s="464" t="s">
        <v>208</v>
      </c>
      <c r="C15" s="465">
        <v>1</v>
      </c>
    </row>
    <row r="16" spans="1:3" ht="27.75" customHeight="1">
      <c r="A16" s="14"/>
      <c r="B16" s="464" t="s">
        <v>187</v>
      </c>
      <c r="C16" s="465">
        <v>35</v>
      </c>
    </row>
    <row r="17" spans="1:3" ht="27.75" customHeight="1">
      <c r="A17" s="14"/>
      <c r="B17" s="464" t="s">
        <v>197</v>
      </c>
      <c r="C17" s="467">
        <v>3</v>
      </c>
    </row>
    <row r="18" spans="1:3" ht="27.75" customHeight="1">
      <c r="A18" s="14"/>
      <c r="B18" s="464" t="s">
        <v>192</v>
      </c>
      <c r="C18" s="467">
        <v>1</v>
      </c>
    </row>
    <row r="19" spans="1:3" ht="27.75" customHeight="1" thickBot="1">
      <c r="A19" s="14"/>
      <c r="B19" s="464" t="s">
        <v>196</v>
      </c>
      <c r="C19" s="467">
        <v>1</v>
      </c>
    </row>
    <row r="20" spans="1:3" ht="27.75" customHeight="1" thickBot="1">
      <c r="A20" s="14"/>
      <c r="B20" s="470" t="s">
        <v>346</v>
      </c>
      <c r="C20" s="469">
        <f>C12+C13+C14+C15+C16+C17+C18+C19</f>
        <v>44</v>
      </c>
    </row>
  </sheetData>
  <sheetProtection/>
  <mergeCells count="3">
    <mergeCell ref="A1:C1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5.00390625" style="0" customWidth="1"/>
    <col min="3" max="3" width="12.57421875" style="0" customWidth="1"/>
  </cols>
  <sheetData>
    <row r="2" spans="1:5" ht="12.75">
      <c r="A2" s="845" t="s">
        <v>386</v>
      </c>
      <c r="B2" s="852"/>
      <c r="C2" s="852"/>
      <c r="D2" s="852"/>
      <c r="E2" s="852"/>
    </row>
    <row r="7" spans="1:5" ht="12.75">
      <c r="A7" s="853" t="s">
        <v>359</v>
      </c>
      <c r="B7" s="853"/>
      <c r="C7" s="853"/>
      <c r="D7" s="853"/>
      <c r="E7" s="853"/>
    </row>
    <row r="8" spans="1:5" ht="12.75">
      <c r="A8" s="853"/>
      <c r="B8" s="853"/>
      <c r="C8" s="853"/>
      <c r="D8" s="853"/>
      <c r="E8" s="853"/>
    </row>
    <row r="9" spans="1:5" ht="15.75" thickBot="1">
      <c r="A9" s="854" t="s">
        <v>360</v>
      </c>
      <c r="B9" s="854"/>
      <c r="C9" s="854"/>
      <c r="D9" s="854"/>
      <c r="E9" s="855"/>
    </row>
    <row r="10" spans="1:5" ht="13.5" thickBot="1">
      <c r="A10" s="454" t="s">
        <v>361</v>
      </c>
      <c r="B10" s="91" t="s">
        <v>2</v>
      </c>
      <c r="C10" s="91"/>
      <c r="D10" s="458" t="s">
        <v>18</v>
      </c>
      <c r="E10" s="461"/>
    </row>
    <row r="11" spans="1:5" ht="13.5" thickBot="1">
      <c r="A11" s="455"/>
      <c r="B11" s="456"/>
      <c r="C11" s="77"/>
      <c r="D11" s="459"/>
      <c r="E11" s="462"/>
    </row>
    <row r="12" spans="1:5" ht="13.5" thickBot="1">
      <c r="A12" s="457"/>
      <c r="B12" s="77"/>
      <c r="C12" s="77"/>
      <c r="D12" s="77"/>
      <c r="E12" s="460"/>
    </row>
    <row r="13" spans="1:5" ht="13.5" thickBot="1">
      <c r="A13" s="457"/>
      <c r="B13" s="77"/>
      <c r="C13" s="77"/>
      <c r="D13" s="77"/>
      <c r="E13" s="91"/>
    </row>
    <row r="14" spans="1:5" ht="13.5" thickBot="1">
      <c r="A14" s="457"/>
      <c r="B14" s="77"/>
      <c r="C14" s="77"/>
      <c r="D14" s="77"/>
      <c r="E14" s="91"/>
    </row>
    <row r="15" spans="1:5" ht="13.5" thickBot="1">
      <c r="A15" s="457"/>
      <c r="B15" s="77"/>
      <c r="C15" s="77"/>
      <c r="D15" s="77"/>
      <c r="E15" s="91"/>
    </row>
  </sheetData>
  <sheetProtection/>
  <mergeCells count="3">
    <mergeCell ref="A2:E2"/>
    <mergeCell ref="A7:E8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1" sqref="C1:G1"/>
    </sheetView>
  </sheetViews>
  <sheetFormatPr defaultColWidth="9.140625" defaultRowHeight="12.75"/>
  <sheetData>
    <row r="1" spans="3:7" ht="12.75">
      <c r="C1" s="847" t="s">
        <v>387</v>
      </c>
      <c r="D1" s="856"/>
      <c r="E1" s="856"/>
      <c r="F1" s="856"/>
      <c r="G1" s="856"/>
    </row>
    <row r="5" spans="1:8" ht="12.75">
      <c r="A5" s="837" t="s">
        <v>343</v>
      </c>
      <c r="B5" s="837"/>
      <c r="C5" s="837"/>
      <c r="D5" s="837"/>
      <c r="E5" s="837"/>
      <c r="F5" s="837"/>
      <c r="G5" s="837"/>
      <c r="H5" s="837"/>
    </row>
    <row r="7" ht="12.75">
      <c r="H7" t="s">
        <v>271</v>
      </c>
    </row>
    <row r="8" spans="1:8" ht="12.75">
      <c r="A8" s="857" t="s">
        <v>344</v>
      </c>
      <c r="B8" s="857"/>
      <c r="C8" s="857"/>
      <c r="D8" s="857"/>
      <c r="E8" s="74"/>
      <c r="F8" s="421" t="s">
        <v>345</v>
      </c>
      <c r="G8" s="74"/>
      <c r="H8" s="421" t="s">
        <v>346</v>
      </c>
    </row>
    <row r="9" spans="1:8" ht="12.75">
      <c r="A9" s="74"/>
      <c r="B9" s="74"/>
      <c r="C9" s="74"/>
      <c r="D9" s="74"/>
      <c r="E9" s="74"/>
      <c r="F9" s="74"/>
      <c r="G9" s="74"/>
      <c r="H9" s="74"/>
    </row>
    <row r="10" spans="1:8" ht="12.75">
      <c r="A10" s="858"/>
      <c r="B10" s="858"/>
      <c r="C10" s="858"/>
      <c r="D10" s="858"/>
      <c r="E10" s="858"/>
      <c r="F10" s="74"/>
      <c r="G10" s="74"/>
      <c r="H10" s="74"/>
    </row>
    <row r="11" spans="1:8" ht="12.75">
      <c r="A11" s="858"/>
      <c r="B11" s="858"/>
      <c r="C11" s="858"/>
      <c r="D11" s="858"/>
      <c r="E11" s="74"/>
      <c r="F11" s="74"/>
      <c r="G11" s="74"/>
      <c r="H11" s="74"/>
    </row>
    <row r="12" spans="1:8" ht="12.75">
      <c r="A12" s="74"/>
      <c r="B12" s="74"/>
      <c r="C12" s="74"/>
      <c r="D12" s="74"/>
      <c r="E12" s="74"/>
      <c r="F12" s="74"/>
      <c r="G12" s="74"/>
      <c r="H12" s="74"/>
    </row>
    <row r="13" spans="1:8" ht="12.75">
      <c r="A13" s="858"/>
      <c r="B13" s="858"/>
      <c r="C13" s="858"/>
      <c r="D13" s="858"/>
      <c r="E13" s="858"/>
      <c r="F13" s="74"/>
      <c r="G13" s="74"/>
      <c r="H13" s="74"/>
    </row>
    <row r="14" spans="1:8" ht="12.75">
      <c r="A14" s="74"/>
      <c r="B14" s="74"/>
      <c r="C14" s="74"/>
      <c r="D14" s="74"/>
      <c r="E14" s="74"/>
      <c r="F14" s="74"/>
      <c r="G14" s="74"/>
      <c r="H14" s="74"/>
    </row>
    <row r="15" spans="1:8" ht="12.75">
      <c r="A15" s="74"/>
      <c r="B15" s="74"/>
      <c r="C15" s="74"/>
      <c r="D15" s="74"/>
      <c r="E15" s="74"/>
      <c r="F15" s="74"/>
      <c r="G15" s="74"/>
      <c r="H15" s="74"/>
    </row>
    <row r="16" spans="1:8" ht="12.75">
      <c r="A16" s="74"/>
      <c r="B16" s="74"/>
      <c r="C16" s="74"/>
      <c r="D16" s="74"/>
      <c r="E16" s="74"/>
      <c r="F16" s="74"/>
      <c r="G16" s="74"/>
      <c r="H16" s="74"/>
    </row>
    <row r="17" spans="1:8" ht="12.75">
      <c r="A17" s="74"/>
      <c r="B17" s="74"/>
      <c r="C17" s="74"/>
      <c r="D17" s="74"/>
      <c r="E17" s="74"/>
      <c r="F17" s="74"/>
      <c r="G17" s="74"/>
      <c r="H17" s="74"/>
    </row>
    <row r="18" spans="1:8" ht="12.75">
      <c r="A18" s="493" t="s">
        <v>168</v>
      </c>
      <c r="B18" s="493"/>
      <c r="C18" s="494"/>
      <c r="D18" s="494"/>
      <c r="E18" s="494"/>
      <c r="F18" s="493"/>
      <c r="G18" s="494"/>
      <c r="H18" s="493">
        <f>H10+H11+H13</f>
        <v>0</v>
      </c>
    </row>
    <row r="20" ht="12.75">
      <c r="A20" t="s">
        <v>347</v>
      </c>
    </row>
  </sheetData>
  <sheetProtection/>
  <mergeCells count="6">
    <mergeCell ref="C1:G1"/>
    <mergeCell ref="A5:H5"/>
    <mergeCell ref="A8:D8"/>
    <mergeCell ref="A10:E10"/>
    <mergeCell ref="A11:D11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33"/>
  <sheetViews>
    <sheetView view="pageLayout" zoomScaleNormal="75" workbookViewId="0" topLeftCell="A1">
      <selection activeCell="A1" sqref="A1:IV1"/>
    </sheetView>
  </sheetViews>
  <sheetFormatPr defaultColWidth="9.140625" defaultRowHeight="12.75"/>
  <cols>
    <col min="1" max="1" width="2.421875" style="0" customWidth="1"/>
    <col min="2" max="2" width="1.8515625" style="0" customWidth="1"/>
    <col min="3" max="3" width="4.00390625" style="0" customWidth="1"/>
    <col min="4" max="4" width="2.28125" style="0" customWidth="1"/>
    <col min="5" max="5" width="1.57421875" style="0" customWidth="1"/>
    <col min="6" max="6" width="0.13671875" style="0" customWidth="1"/>
    <col min="7" max="7" width="7.00390625" style="0" customWidth="1"/>
    <col min="9" max="9" width="3.28125" style="0" customWidth="1"/>
    <col min="10" max="10" width="6.8515625" style="0" customWidth="1"/>
    <col min="12" max="12" width="18.00390625" style="0" customWidth="1"/>
    <col min="13" max="13" width="12.140625" style="2" customWidth="1"/>
    <col min="14" max="18" width="8.7109375" style="2" hidden="1" customWidth="1"/>
    <col min="19" max="20" width="14.00390625" style="2" customWidth="1"/>
    <col min="21" max="21" width="12.57421875" style="2" customWidth="1"/>
    <col min="22" max="23" width="10.00390625" style="0" bestFit="1" customWidth="1"/>
  </cols>
  <sheetData>
    <row r="1" spans="3:22" ht="32.25" customHeight="1">
      <c r="C1" s="186"/>
      <c r="D1" s="639"/>
      <c r="E1" s="641"/>
      <c r="F1" s="641"/>
      <c r="G1" s="640"/>
      <c r="H1" s="639" t="s">
        <v>1</v>
      </c>
      <c r="I1" s="641"/>
      <c r="J1" s="640"/>
      <c r="K1" s="639" t="s">
        <v>18</v>
      </c>
      <c r="L1" s="640"/>
      <c r="M1" s="187" t="s">
        <v>135</v>
      </c>
      <c r="N1" s="7" t="s">
        <v>56</v>
      </c>
      <c r="O1" s="7" t="s">
        <v>56</v>
      </c>
      <c r="P1" s="7" t="s">
        <v>56</v>
      </c>
      <c r="Q1" s="7" t="s">
        <v>56</v>
      </c>
      <c r="R1" s="7" t="s">
        <v>57</v>
      </c>
      <c r="S1" s="187" t="s">
        <v>141</v>
      </c>
      <c r="T1" s="187" t="s">
        <v>144</v>
      </c>
      <c r="U1" s="414" t="s">
        <v>178</v>
      </c>
      <c r="V1" s="586" t="s">
        <v>237</v>
      </c>
    </row>
    <row r="2" spans="3:22" ht="29.25" customHeight="1">
      <c r="C2" s="188" t="s">
        <v>3</v>
      </c>
      <c r="D2" s="627"/>
      <c r="E2" s="635"/>
      <c r="F2" s="635"/>
      <c r="G2" s="628"/>
      <c r="H2" s="627"/>
      <c r="I2" s="635"/>
      <c r="J2" s="628"/>
      <c r="K2" s="627"/>
      <c r="L2" s="628"/>
      <c r="M2" s="189" t="s">
        <v>4</v>
      </c>
      <c r="N2" s="8" t="s">
        <v>4</v>
      </c>
      <c r="O2" s="8" t="s">
        <v>4</v>
      </c>
      <c r="P2" s="8" t="s">
        <v>4</v>
      </c>
      <c r="Q2" s="8" t="s">
        <v>4</v>
      </c>
      <c r="R2" s="8" t="s">
        <v>58</v>
      </c>
      <c r="S2" s="189" t="s">
        <v>4</v>
      </c>
      <c r="T2" s="189" t="s">
        <v>4</v>
      </c>
      <c r="U2" s="415" t="s">
        <v>4</v>
      </c>
      <c r="V2" s="587"/>
    </row>
    <row r="3" spans="3:22" ht="31.5" customHeight="1">
      <c r="C3" s="188" t="s">
        <v>8</v>
      </c>
      <c r="D3" s="627"/>
      <c r="E3" s="635"/>
      <c r="F3" s="635"/>
      <c r="G3" s="628"/>
      <c r="H3" s="627" t="s">
        <v>6</v>
      </c>
      <c r="I3" s="635"/>
      <c r="J3" s="628"/>
      <c r="K3" s="627" t="s">
        <v>7</v>
      </c>
      <c r="L3" s="628"/>
      <c r="M3" s="189"/>
      <c r="N3" s="8" t="s">
        <v>35</v>
      </c>
      <c r="O3" s="8" t="s">
        <v>36</v>
      </c>
      <c r="P3" s="8" t="s">
        <v>44</v>
      </c>
      <c r="Q3" s="8" t="s">
        <v>45</v>
      </c>
      <c r="R3" s="8"/>
      <c r="S3" s="334" t="s">
        <v>143</v>
      </c>
      <c r="T3" s="334" t="s">
        <v>147</v>
      </c>
      <c r="U3" s="416" t="s">
        <v>236</v>
      </c>
      <c r="V3" s="587"/>
    </row>
    <row r="4" spans="3:22" ht="35.25" customHeight="1" thickBot="1">
      <c r="C4" s="190"/>
      <c r="D4" s="629"/>
      <c r="E4" s="630"/>
      <c r="F4" s="630"/>
      <c r="G4" s="631"/>
      <c r="H4" s="629" t="s">
        <v>8</v>
      </c>
      <c r="I4" s="630"/>
      <c r="J4" s="631"/>
      <c r="K4" s="629"/>
      <c r="L4" s="631"/>
      <c r="M4" s="191" t="s">
        <v>133</v>
      </c>
      <c r="N4" s="9" t="s">
        <v>11</v>
      </c>
      <c r="O4" s="9" t="s">
        <v>11</v>
      </c>
      <c r="P4" s="9" t="s">
        <v>11</v>
      </c>
      <c r="Q4" s="9" t="s">
        <v>11</v>
      </c>
      <c r="R4" s="178" t="s">
        <v>11</v>
      </c>
      <c r="S4" s="191" t="s">
        <v>133</v>
      </c>
      <c r="T4" s="191" t="s">
        <v>133</v>
      </c>
      <c r="U4" s="417" t="s">
        <v>133</v>
      </c>
      <c r="V4" s="588" t="s">
        <v>133</v>
      </c>
    </row>
    <row r="5" spans="3:22" ht="18" customHeight="1" thickTop="1">
      <c r="C5" s="632" t="s">
        <v>113</v>
      </c>
      <c r="D5" s="633"/>
      <c r="E5" s="633"/>
      <c r="F5" s="633"/>
      <c r="G5" s="633"/>
      <c r="H5" s="633"/>
      <c r="I5" s="633"/>
      <c r="J5" s="633"/>
      <c r="K5" s="633"/>
      <c r="L5" s="634"/>
      <c r="M5" s="72">
        <f>M7+M13+M19+M24+M28</f>
        <v>165284465</v>
      </c>
      <c r="N5" s="72" t="e">
        <f aca="true" t="shared" si="0" ref="N5:T5">N7+N13+N19+N24+N28</f>
        <v>#REF!</v>
      </c>
      <c r="O5" s="72" t="e">
        <f t="shared" si="0"/>
        <v>#REF!</v>
      </c>
      <c r="P5" s="72" t="e">
        <f t="shared" si="0"/>
        <v>#REF!</v>
      </c>
      <c r="Q5" s="72" t="e">
        <f t="shared" si="0"/>
        <v>#REF!</v>
      </c>
      <c r="R5" s="72" t="e">
        <f t="shared" si="0"/>
        <v>#REF!</v>
      </c>
      <c r="S5" s="72">
        <f t="shared" si="0"/>
        <v>160354791</v>
      </c>
      <c r="T5" s="72">
        <f t="shared" si="0"/>
        <v>159099556</v>
      </c>
      <c r="U5" s="418">
        <f>U7+U13+U19+U24+U28+U30</f>
        <v>162589791</v>
      </c>
      <c r="V5" s="421">
        <f>V7+V13+V19+V24+V28+V30</f>
        <v>135893246</v>
      </c>
    </row>
    <row r="6" spans="3:22" ht="15" customHeight="1">
      <c r="C6" s="642" t="s">
        <v>61</v>
      </c>
      <c r="D6" s="643"/>
      <c r="E6" s="643"/>
      <c r="F6" s="643"/>
      <c r="G6" s="643"/>
      <c r="H6" s="643"/>
      <c r="I6" s="643"/>
      <c r="J6" s="643"/>
      <c r="K6" s="643"/>
      <c r="L6" s="644"/>
      <c r="M6" s="10"/>
      <c r="N6" s="10" t="e">
        <f>SUM(N7+#REF!+N13+N19,#REF!)</f>
        <v>#REF!</v>
      </c>
      <c r="O6" s="10" t="e">
        <f>SUM(O7+#REF!+O13+O19,#REF!)</f>
        <v>#REF!</v>
      </c>
      <c r="P6" s="10" t="e">
        <f>SUM(P7+#REF!+P13+P19,#REF!)</f>
        <v>#REF!</v>
      </c>
      <c r="Q6" s="10" t="e">
        <f>SUM(Q7+#REF!+Q13+Q19,#REF!)</f>
        <v>#REF!</v>
      </c>
      <c r="R6" s="10" t="e">
        <f>SUM(R7+#REF!+R13+R19,#REF!)</f>
        <v>#REF!</v>
      </c>
      <c r="S6" s="10"/>
      <c r="T6" s="10"/>
      <c r="U6" s="418"/>
      <c r="V6" s="74"/>
    </row>
    <row r="7" spans="3:22" ht="15" customHeight="1">
      <c r="C7" s="1"/>
      <c r="D7" s="648"/>
      <c r="E7" s="649"/>
      <c r="F7" s="650"/>
      <c r="G7" s="645" t="s">
        <v>91</v>
      </c>
      <c r="H7" s="646"/>
      <c r="I7" s="646"/>
      <c r="J7" s="646"/>
      <c r="K7" s="646"/>
      <c r="L7" s="647"/>
      <c r="M7" s="11">
        <f>M8+M9</f>
        <v>17994000</v>
      </c>
      <c r="N7" s="11" t="e">
        <f>SUM(N8:N12)</f>
        <v>#REF!</v>
      </c>
      <c r="O7" s="11" t="e">
        <f>SUM(O8:O12)</f>
        <v>#REF!</v>
      </c>
      <c r="P7" s="11" t="e">
        <f>SUM(P8:P12)</f>
        <v>#REF!</v>
      </c>
      <c r="Q7" s="11" t="e">
        <f>SUM(Q8:Q12)</f>
        <v>#REF!</v>
      </c>
      <c r="R7" s="11" t="e">
        <f>SUM(R8:R12)</f>
        <v>#REF!</v>
      </c>
      <c r="S7" s="11">
        <f>S8+S9</f>
        <v>17994000</v>
      </c>
      <c r="T7" s="11">
        <f>T8+T9</f>
        <v>17994000</v>
      </c>
      <c r="U7" s="419">
        <f>U8+U9+U11</f>
        <v>16644965</v>
      </c>
      <c r="V7" s="423">
        <f>V8+V9+V11</f>
        <v>12758535</v>
      </c>
    </row>
    <row r="8" spans="3:22" ht="21.75" customHeight="1">
      <c r="C8" s="1"/>
      <c r="D8" s="648"/>
      <c r="E8" s="649"/>
      <c r="F8" s="650"/>
      <c r="G8" s="621" t="s">
        <v>103</v>
      </c>
      <c r="H8" s="622"/>
      <c r="I8" s="622"/>
      <c r="J8" s="622"/>
      <c r="K8" s="622"/>
      <c r="L8" s="623"/>
      <c r="M8" s="12">
        <v>14000000</v>
      </c>
      <c r="N8" s="12" t="e">
        <f>'hivatal részletes ktvetése'!#REF!</f>
        <v>#REF!</v>
      </c>
      <c r="O8" s="12" t="e">
        <f>'hivatal részletes ktvetése'!#REF!</f>
        <v>#REF!</v>
      </c>
      <c r="P8" s="12" t="e">
        <f>'hivatal részletes ktvetése'!#REF!</f>
        <v>#REF!</v>
      </c>
      <c r="Q8" s="12" t="e">
        <f>'hivatal részletes ktvetése'!#REF!</f>
        <v>#REF!</v>
      </c>
      <c r="R8" s="12" t="e">
        <f>'hivatal részletes ktvetése'!#REF!</f>
        <v>#REF!</v>
      </c>
      <c r="S8" s="12">
        <v>14000000</v>
      </c>
      <c r="T8" s="12">
        <v>14000000</v>
      </c>
      <c r="U8" s="418">
        <v>12380105</v>
      </c>
      <c r="V8" s="74">
        <v>12380105</v>
      </c>
    </row>
    <row r="9" spans="3:22" ht="19.5" customHeight="1">
      <c r="C9" s="1"/>
      <c r="D9" s="648"/>
      <c r="E9" s="649"/>
      <c r="F9" s="650"/>
      <c r="G9" s="618" t="s">
        <v>104</v>
      </c>
      <c r="H9" s="619"/>
      <c r="I9" s="619"/>
      <c r="J9" s="619"/>
      <c r="K9" s="619"/>
      <c r="L9" s="620"/>
      <c r="M9" s="12">
        <v>3994000</v>
      </c>
      <c r="N9" s="12" t="e">
        <f>'hivatal részletes ktvetése'!#REF!</f>
        <v>#REF!</v>
      </c>
      <c r="O9" s="12" t="e">
        <f>'hivatal részletes ktvetése'!#REF!</f>
        <v>#REF!</v>
      </c>
      <c r="P9" s="12" t="e">
        <f>'hivatal részletes ktvetése'!#REF!</f>
        <v>#REF!</v>
      </c>
      <c r="Q9" s="12" t="e">
        <f>'hivatal részletes ktvetése'!#REF!</f>
        <v>#REF!</v>
      </c>
      <c r="R9" s="12" t="e">
        <f>'hivatal részletes ktvetése'!#REF!</f>
        <v>#REF!</v>
      </c>
      <c r="S9" s="12">
        <v>3994000</v>
      </c>
      <c r="T9" s="12">
        <v>3994000</v>
      </c>
      <c r="U9" s="418">
        <v>4129430</v>
      </c>
      <c r="V9" s="74">
        <v>243000</v>
      </c>
    </row>
    <row r="10" spans="3:22" ht="30" customHeight="1" hidden="1">
      <c r="C10" s="1"/>
      <c r="D10" s="114"/>
      <c r="E10" s="165"/>
      <c r="F10" s="113"/>
      <c r="G10" s="323"/>
      <c r="H10" s="324"/>
      <c r="I10" s="325"/>
      <c r="J10" s="326"/>
      <c r="K10" s="326"/>
      <c r="L10" s="327"/>
      <c r="M10" s="12"/>
      <c r="N10" s="12"/>
      <c r="O10" s="12"/>
      <c r="P10" s="12"/>
      <c r="Q10" s="12"/>
      <c r="R10" s="12"/>
      <c r="S10" s="12"/>
      <c r="T10" s="12"/>
      <c r="U10" s="418">
        <f aca="true" t="shared" si="1" ref="U10:U16">T10-S10</f>
        <v>0</v>
      </c>
      <c r="V10" s="74"/>
    </row>
    <row r="11" spans="3:22" ht="15">
      <c r="C11" s="1"/>
      <c r="D11" s="114"/>
      <c r="E11" s="165"/>
      <c r="F11" s="113"/>
      <c r="G11" s="621" t="s">
        <v>179</v>
      </c>
      <c r="H11" s="622"/>
      <c r="I11" s="622"/>
      <c r="J11" s="622"/>
      <c r="K11" s="622"/>
      <c r="L11" s="623"/>
      <c r="M11" s="12"/>
      <c r="N11" s="12"/>
      <c r="O11" s="12"/>
      <c r="P11" s="12"/>
      <c r="Q11" s="12"/>
      <c r="R11" s="12"/>
      <c r="S11" s="12"/>
      <c r="T11" s="12"/>
      <c r="U11" s="418">
        <v>135430</v>
      </c>
      <c r="V11" s="74">
        <v>135430</v>
      </c>
    </row>
    <row r="12" spans="3:22" ht="15" customHeight="1">
      <c r="C12" s="1"/>
      <c r="D12" s="648"/>
      <c r="E12" s="649"/>
      <c r="F12" s="650"/>
      <c r="G12" s="621" t="s">
        <v>41</v>
      </c>
      <c r="H12" s="622"/>
      <c r="I12" s="622"/>
      <c r="J12" s="622"/>
      <c r="K12" s="622"/>
      <c r="L12" s="623"/>
      <c r="M12" s="12"/>
      <c r="N12" s="12" t="e">
        <f>'hivatal részletes ktvetése'!#REF!</f>
        <v>#REF!</v>
      </c>
      <c r="O12" s="12" t="e">
        <f>'hivatal részletes ktvetése'!#REF!</f>
        <v>#REF!</v>
      </c>
      <c r="P12" s="12" t="e">
        <f>'hivatal részletes ktvetése'!#REF!</f>
        <v>#REF!</v>
      </c>
      <c r="Q12" s="12" t="e">
        <f>'hivatal részletes ktvetése'!#REF!</f>
        <v>#REF!</v>
      </c>
      <c r="R12" s="12" t="e">
        <f>'hivatal részletes ktvetése'!#REF!</f>
        <v>#REF!</v>
      </c>
      <c r="S12" s="12"/>
      <c r="T12" s="12"/>
      <c r="U12" s="418">
        <f t="shared" si="1"/>
        <v>0</v>
      </c>
      <c r="V12" s="74"/>
    </row>
    <row r="13" spans="3:22" ht="15" customHeight="1">
      <c r="C13" s="1"/>
      <c r="D13" s="648"/>
      <c r="E13" s="649"/>
      <c r="F13" s="650"/>
      <c r="G13" s="636" t="s">
        <v>64</v>
      </c>
      <c r="H13" s="637"/>
      <c r="I13" s="637"/>
      <c r="J13" s="637"/>
      <c r="K13" s="637"/>
      <c r="L13" s="638"/>
      <c r="M13" s="11">
        <f>M14+M15+M17+M18</f>
        <v>103221818</v>
      </c>
      <c r="N13" s="11" t="e">
        <f>SUM(N14:N17)</f>
        <v>#REF!</v>
      </c>
      <c r="O13" s="11" t="e">
        <f>SUM(O14:O17)</f>
        <v>#REF!</v>
      </c>
      <c r="P13" s="11" t="e">
        <f>SUM(P14:P17)</f>
        <v>#REF!</v>
      </c>
      <c r="Q13" s="11" t="e">
        <f>SUM(Q14:Q17)</f>
        <v>#REF!</v>
      </c>
      <c r="R13" s="11" t="e">
        <f>SUM(R14:R17)</f>
        <v>#REF!</v>
      </c>
      <c r="S13" s="11">
        <f>S14+S15+S17+S18</f>
        <v>103221818</v>
      </c>
      <c r="T13" s="11">
        <f>T14+T15+T17+T18</f>
        <v>101966583</v>
      </c>
      <c r="U13" s="419">
        <f>U14+U15+U17+U18</f>
        <v>134241419</v>
      </c>
      <c r="V13" s="423">
        <f>V14+V15+V17+V18</f>
        <v>108295058</v>
      </c>
    </row>
    <row r="14" spans="3:22" ht="15" customHeight="1">
      <c r="C14" s="1"/>
      <c r="D14" s="648"/>
      <c r="E14" s="649"/>
      <c r="F14" s="650"/>
      <c r="G14" s="621" t="s">
        <v>13</v>
      </c>
      <c r="H14" s="622"/>
      <c r="I14" s="622"/>
      <c r="J14" s="622"/>
      <c r="K14" s="622"/>
      <c r="L14" s="623"/>
      <c r="M14" s="12">
        <v>38125000</v>
      </c>
      <c r="N14" s="12" t="e">
        <f>SUM('hivatal részletes ktvetése'!#REF!,'hivatal részletes ktvetése'!N10,'hivatal részletes ktvetése'!#REF!,'hivatal részletes ktvetése'!#REF!,'hivatal részletes ktvetése'!N18,'hivatal részletes ktvetése'!N26)</f>
        <v>#REF!</v>
      </c>
      <c r="O14" s="12" t="e">
        <f>SUM('hivatal részletes ktvetése'!#REF!,'hivatal részletes ktvetése'!O10,'hivatal részletes ktvetése'!#REF!,'hivatal részletes ktvetése'!#REF!,'hivatal részletes ktvetése'!O18,'hivatal részletes ktvetése'!O26)</f>
        <v>#REF!</v>
      </c>
      <c r="P14" s="12" t="e">
        <f>SUM('hivatal részletes ktvetése'!#REF!,'hivatal részletes ktvetése'!P10,'hivatal részletes ktvetése'!#REF!,'hivatal részletes ktvetése'!#REF!,'hivatal részletes ktvetése'!P18,'hivatal részletes ktvetése'!P26)</f>
        <v>#REF!</v>
      </c>
      <c r="Q14" s="12" t="e">
        <f>SUM('hivatal részletes ktvetése'!#REF!,'hivatal részletes ktvetése'!Q10,'hivatal részletes ktvetése'!#REF!,'hivatal részletes ktvetése'!#REF!,'hivatal részletes ktvetése'!Q18,'hivatal részletes ktvetése'!Q26)</f>
        <v>#REF!</v>
      </c>
      <c r="R14" s="12" t="e">
        <f>SUM('hivatal részletes ktvetése'!#REF!,'hivatal részletes ktvetése'!R10,'hivatal részletes ktvetése'!#REF!,'hivatal részletes ktvetése'!#REF!,'hivatal részletes ktvetése'!R18,'hivatal részletes ktvetése'!R26)</f>
        <v>#REF!</v>
      </c>
      <c r="S14" s="12">
        <v>38125000</v>
      </c>
      <c r="T14" s="12">
        <v>38125000</v>
      </c>
      <c r="U14" s="418">
        <v>58217690</v>
      </c>
      <c r="V14" s="74">
        <v>49741885</v>
      </c>
    </row>
    <row r="15" spans="3:22" ht="16.5" customHeight="1">
      <c r="C15" s="671"/>
      <c r="D15" s="665"/>
      <c r="E15" s="666"/>
      <c r="F15" s="667"/>
      <c r="G15" s="618" t="s">
        <v>90</v>
      </c>
      <c r="H15" s="619"/>
      <c r="I15" s="619"/>
      <c r="J15" s="619"/>
      <c r="K15" s="619"/>
      <c r="L15" s="620"/>
      <c r="M15" s="663">
        <v>7203000</v>
      </c>
      <c r="N15" s="12" t="e">
        <f>SUM('hivatal részletes ktvetése'!#REF!,'hivatal részletes ktvetése'!N11,'hivatal részletes ktvetése'!#REF!,'hivatal részletes ktvetése'!#REF!,'hivatal részletes ktvetése'!N19,'hivatal részletes ktvetése'!N27)</f>
        <v>#REF!</v>
      </c>
      <c r="O15" s="12" t="e">
        <f>SUM('hivatal részletes ktvetése'!#REF!,'hivatal részletes ktvetése'!O11,'hivatal részletes ktvetése'!#REF!,'hivatal részletes ktvetése'!#REF!,'hivatal részletes ktvetése'!O19,'hivatal részletes ktvetése'!O27)</f>
        <v>#REF!</v>
      </c>
      <c r="P15" s="12" t="e">
        <f>SUM('hivatal részletes ktvetése'!#REF!,'hivatal részletes ktvetése'!P11,'hivatal részletes ktvetése'!#REF!,'hivatal részletes ktvetése'!#REF!,'hivatal részletes ktvetése'!P19,'hivatal részletes ktvetése'!P27)</f>
        <v>#REF!</v>
      </c>
      <c r="Q15" s="12" t="e">
        <f>SUM('hivatal részletes ktvetése'!#REF!,'hivatal részletes ktvetése'!Q11,'hivatal részletes ktvetése'!#REF!,'hivatal részletes ktvetése'!#REF!,'hivatal részletes ktvetése'!Q19,'hivatal részletes ktvetése'!Q27)</f>
        <v>#REF!</v>
      </c>
      <c r="R15" s="12" t="e">
        <f>SUM('hivatal részletes ktvetése'!#REF!,'hivatal részletes ktvetése'!R11,'hivatal részletes ktvetése'!#REF!,'hivatal részletes ktvetése'!#REF!,'hivatal részletes ktvetése'!R19,'hivatal részletes ktvetése'!R27)</f>
        <v>#REF!</v>
      </c>
      <c r="S15" s="663">
        <v>7203000</v>
      </c>
      <c r="T15" s="663">
        <v>7203000</v>
      </c>
      <c r="U15" s="418">
        <v>13441986</v>
      </c>
      <c r="V15" s="74">
        <v>8477481</v>
      </c>
    </row>
    <row r="16" spans="3:22" ht="15" customHeight="1" hidden="1">
      <c r="C16" s="672"/>
      <c r="D16" s="668"/>
      <c r="E16" s="669"/>
      <c r="F16" s="670"/>
      <c r="G16" s="335"/>
      <c r="H16" s="337"/>
      <c r="I16" s="335"/>
      <c r="J16" s="336"/>
      <c r="K16" s="336"/>
      <c r="L16" s="337"/>
      <c r="M16" s="664"/>
      <c r="N16" s="12"/>
      <c r="O16" s="12"/>
      <c r="P16" s="12"/>
      <c r="Q16" s="12"/>
      <c r="R16" s="12"/>
      <c r="S16" s="664"/>
      <c r="T16" s="664"/>
      <c r="U16" s="418">
        <f t="shared" si="1"/>
        <v>0</v>
      </c>
      <c r="V16" s="74"/>
    </row>
    <row r="17" spans="3:22" ht="15" customHeight="1">
      <c r="C17" s="1"/>
      <c r="D17" s="648"/>
      <c r="E17" s="649"/>
      <c r="F17" s="650"/>
      <c r="G17" s="621" t="s">
        <v>15</v>
      </c>
      <c r="H17" s="622"/>
      <c r="I17" s="622"/>
      <c r="J17" s="622"/>
      <c r="K17" s="622"/>
      <c r="L17" s="623"/>
      <c r="M17" s="12">
        <v>56953818</v>
      </c>
      <c r="N17" s="12" t="e">
        <f>SUM('hivatal részletes ktvetése'!#REF!,'hivatal részletes ktvetése'!#REF!,'hivatal részletes ktvetése'!N12,'hivatal részletes ktvetése'!#REF!,'hivatal részletes ktvetése'!#REF!,'hivatal részletes ktvetése'!N20,'hivatal részletes ktvetése'!N28)</f>
        <v>#REF!</v>
      </c>
      <c r="O17" s="12" t="e">
        <f>SUM('hivatal részletes ktvetése'!#REF!,'hivatal részletes ktvetése'!#REF!,'hivatal részletes ktvetése'!O12,'hivatal részletes ktvetése'!#REF!,'hivatal részletes ktvetése'!#REF!,'hivatal részletes ktvetése'!O20,'hivatal részletes ktvetése'!O28)</f>
        <v>#REF!</v>
      </c>
      <c r="P17" s="12" t="e">
        <f>SUM('hivatal részletes ktvetése'!#REF!,'hivatal részletes ktvetése'!#REF!,'hivatal részletes ktvetése'!P12,'hivatal részletes ktvetése'!#REF!,'hivatal részletes ktvetése'!#REF!,'hivatal részletes ktvetése'!P20,'hivatal részletes ktvetése'!P28)</f>
        <v>#REF!</v>
      </c>
      <c r="Q17" s="12" t="e">
        <f>SUM('hivatal részletes ktvetése'!#REF!,'hivatal részletes ktvetése'!#REF!,'hivatal részletes ktvetése'!Q12,'hivatal részletes ktvetése'!#REF!,'hivatal részletes ktvetése'!#REF!,'hivatal részletes ktvetése'!Q20,'hivatal részletes ktvetése'!Q28)</f>
        <v>#REF!</v>
      </c>
      <c r="R17" s="12" t="e">
        <f>SUM('hivatal részletes ktvetése'!#REF!,'hivatal részletes ktvetése'!#REF!,'hivatal részletes ktvetése'!R12,'hivatal részletes ktvetése'!#REF!,'hivatal részletes ktvetése'!#REF!,'hivatal részletes ktvetése'!R20,'hivatal részletes ktvetése'!R28)</f>
        <v>#REF!</v>
      </c>
      <c r="S17" s="12">
        <v>56953818</v>
      </c>
      <c r="T17" s="12">
        <v>55441083</v>
      </c>
      <c r="U17" s="418">
        <v>59503143</v>
      </c>
      <c r="V17" s="74">
        <v>47104592</v>
      </c>
    </row>
    <row r="18" spans="3:22" ht="15" customHeight="1">
      <c r="C18" s="1"/>
      <c r="D18" s="114"/>
      <c r="E18" s="165"/>
      <c r="F18" s="113"/>
      <c r="G18" s="624" t="s">
        <v>46</v>
      </c>
      <c r="H18" s="625"/>
      <c r="I18" s="625"/>
      <c r="J18" s="625"/>
      <c r="K18" s="625"/>
      <c r="L18" s="626"/>
      <c r="M18" s="12">
        <v>940000</v>
      </c>
      <c r="N18" s="12"/>
      <c r="O18" s="12"/>
      <c r="P18" s="12"/>
      <c r="Q18" s="12"/>
      <c r="R18" s="12"/>
      <c r="S18" s="12">
        <v>940000</v>
      </c>
      <c r="T18" s="12">
        <v>1197500</v>
      </c>
      <c r="U18" s="418">
        <v>3078600</v>
      </c>
      <c r="V18" s="74">
        <v>2971100</v>
      </c>
    </row>
    <row r="19" spans="3:22" ht="15" customHeight="1">
      <c r="C19" s="1"/>
      <c r="D19" s="648"/>
      <c r="E19" s="649"/>
      <c r="F19" s="650"/>
      <c r="G19" s="636" t="s">
        <v>53</v>
      </c>
      <c r="H19" s="637"/>
      <c r="I19" s="637"/>
      <c r="J19" s="637"/>
      <c r="K19" s="637"/>
      <c r="L19" s="638"/>
      <c r="M19" s="11">
        <f>M20+M21+M22</f>
        <v>23668000</v>
      </c>
      <c r="N19" s="11" t="e">
        <f>SUM(#REF!)</f>
        <v>#REF!</v>
      </c>
      <c r="O19" s="11" t="e">
        <f>SUM(#REF!)</f>
        <v>#REF!</v>
      </c>
      <c r="P19" s="11" t="e">
        <f>SUM(#REF!)</f>
        <v>#REF!</v>
      </c>
      <c r="Q19" s="11" t="e">
        <f>SUM(#REF!)</f>
        <v>#REF!</v>
      </c>
      <c r="R19" s="11" t="e">
        <f>SUM(#REF!)</f>
        <v>#REF!</v>
      </c>
      <c r="S19" s="11">
        <f>S20+S21+S22</f>
        <v>18738326</v>
      </c>
      <c r="T19" s="11">
        <f>T20+T21+T22</f>
        <v>18738326</v>
      </c>
      <c r="U19" s="419">
        <f>U20+U21+U22</f>
        <v>9573158</v>
      </c>
      <c r="V19" s="423">
        <f>V20+V21+V22+V23</f>
        <v>2908771</v>
      </c>
    </row>
    <row r="20" spans="3:22" ht="15" customHeight="1">
      <c r="C20" s="322"/>
      <c r="D20" s="270"/>
      <c r="E20" s="271"/>
      <c r="F20" s="272"/>
      <c r="G20" s="621" t="s">
        <v>99</v>
      </c>
      <c r="H20" s="622"/>
      <c r="I20" s="622"/>
      <c r="J20" s="622"/>
      <c r="K20" s="622"/>
      <c r="L20" s="623"/>
      <c r="M20" s="280">
        <v>2500000</v>
      </c>
      <c r="N20" s="90"/>
      <c r="O20" s="90"/>
      <c r="P20" s="90"/>
      <c r="Q20" s="90"/>
      <c r="R20" s="90"/>
      <c r="S20" s="280">
        <v>2500000</v>
      </c>
      <c r="T20" s="280">
        <v>2500000</v>
      </c>
      <c r="U20" s="418">
        <v>2500000</v>
      </c>
      <c r="V20" s="74">
        <v>5504</v>
      </c>
    </row>
    <row r="21" spans="3:22" ht="15" customHeight="1">
      <c r="C21" s="322"/>
      <c r="D21" s="270"/>
      <c r="E21" s="271"/>
      <c r="F21" s="272"/>
      <c r="G21" s="621" t="s">
        <v>129</v>
      </c>
      <c r="H21" s="622"/>
      <c r="I21" s="622"/>
      <c r="J21" s="622"/>
      <c r="K21" s="622"/>
      <c r="L21" s="623"/>
      <c r="M21" s="280">
        <v>21000000</v>
      </c>
      <c r="N21" s="90"/>
      <c r="O21" s="90"/>
      <c r="P21" s="90"/>
      <c r="Q21" s="90"/>
      <c r="R21" s="90"/>
      <c r="S21" s="280">
        <v>16070326</v>
      </c>
      <c r="T21" s="280">
        <v>16070326</v>
      </c>
      <c r="U21" s="418">
        <v>3807267</v>
      </c>
      <c r="V21" s="74">
        <v>171288</v>
      </c>
    </row>
    <row r="22" spans="3:22" ht="15" customHeight="1">
      <c r="C22" s="1"/>
      <c r="D22" s="270"/>
      <c r="E22" s="271"/>
      <c r="F22" s="272"/>
      <c r="G22" s="621" t="s">
        <v>198</v>
      </c>
      <c r="H22" s="622"/>
      <c r="I22" s="622"/>
      <c r="J22" s="622"/>
      <c r="K22" s="622"/>
      <c r="L22" s="623"/>
      <c r="M22" s="280">
        <v>168000</v>
      </c>
      <c r="N22" s="90"/>
      <c r="O22" s="90"/>
      <c r="P22" s="90"/>
      <c r="Q22" s="90"/>
      <c r="R22" s="90"/>
      <c r="S22" s="280">
        <v>168000</v>
      </c>
      <c r="T22" s="280">
        <v>168000</v>
      </c>
      <c r="U22" s="418">
        <v>3265891</v>
      </c>
      <c r="V22" s="74">
        <v>2185180</v>
      </c>
    </row>
    <row r="23" spans="3:22" ht="15" customHeight="1">
      <c r="C23" s="1"/>
      <c r="D23" s="270"/>
      <c r="E23" s="271"/>
      <c r="F23" s="272"/>
      <c r="G23" s="621" t="s">
        <v>239</v>
      </c>
      <c r="H23" s="622"/>
      <c r="I23" s="622"/>
      <c r="J23" s="622"/>
      <c r="K23" s="622"/>
      <c r="L23" s="623"/>
      <c r="M23" s="280">
        <v>0</v>
      </c>
      <c r="N23" s="90"/>
      <c r="O23" s="90"/>
      <c r="P23" s="90"/>
      <c r="Q23" s="90"/>
      <c r="R23" s="90"/>
      <c r="S23" s="280">
        <v>0</v>
      </c>
      <c r="T23" s="280">
        <v>0</v>
      </c>
      <c r="U23" s="418">
        <v>0</v>
      </c>
      <c r="V23" s="74">
        <v>546799</v>
      </c>
    </row>
    <row r="24" spans="3:22" ht="15" customHeight="1">
      <c r="C24" s="1"/>
      <c r="D24" s="651"/>
      <c r="E24" s="651"/>
      <c r="F24" s="651"/>
      <c r="G24" s="659" t="s">
        <v>92</v>
      </c>
      <c r="H24" s="659"/>
      <c r="I24" s="659"/>
      <c r="J24" s="659"/>
      <c r="K24" s="659"/>
      <c r="L24" s="659"/>
      <c r="M24" s="184">
        <f>M25+M26+M27</f>
        <v>19725000</v>
      </c>
      <c r="N24" s="90"/>
      <c r="O24" s="90"/>
      <c r="P24" s="90"/>
      <c r="Q24" s="90"/>
      <c r="R24" s="90"/>
      <c r="S24" s="184">
        <f>S25+S26+S27</f>
        <v>19725000</v>
      </c>
      <c r="T24" s="184">
        <f>T25+T26+T27</f>
        <v>19725000</v>
      </c>
      <c r="U24" s="419">
        <f>U25+U26+U27</f>
        <v>199367</v>
      </c>
      <c r="V24" s="423">
        <f>V25+V26+V27</f>
        <v>0</v>
      </c>
    </row>
    <row r="25" spans="3:22" ht="15" customHeight="1">
      <c r="C25" s="1"/>
      <c r="D25" s="651"/>
      <c r="E25" s="651"/>
      <c r="F25" s="651"/>
      <c r="G25" s="652" t="s">
        <v>131</v>
      </c>
      <c r="H25" s="652"/>
      <c r="I25" s="652"/>
      <c r="J25" s="652"/>
      <c r="K25" s="652"/>
      <c r="L25" s="652"/>
      <c r="M25" s="185">
        <v>7000000</v>
      </c>
      <c r="N25" s="90"/>
      <c r="O25" s="90"/>
      <c r="P25" s="90"/>
      <c r="Q25" s="90"/>
      <c r="R25" s="90"/>
      <c r="S25" s="185">
        <v>7000000</v>
      </c>
      <c r="T25" s="185">
        <v>7000000</v>
      </c>
      <c r="U25" s="418">
        <v>0</v>
      </c>
      <c r="V25" s="74">
        <v>0</v>
      </c>
    </row>
    <row r="26" spans="3:22" ht="15" customHeight="1">
      <c r="C26" s="1"/>
      <c r="D26" s="651"/>
      <c r="E26" s="651"/>
      <c r="F26" s="651"/>
      <c r="G26" s="652" t="s">
        <v>102</v>
      </c>
      <c r="H26" s="652"/>
      <c r="I26" s="652"/>
      <c r="J26" s="652"/>
      <c r="K26" s="652"/>
      <c r="L26" s="652"/>
      <c r="M26" s="185">
        <v>1000000</v>
      </c>
      <c r="N26" s="90"/>
      <c r="O26" s="90"/>
      <c r="P26" s="90"/>
      <c r="Q26" s="90"/>
      <c r="R26" s="90"/>
      <c r="S26" s="185">
        <v>1000000</v>
      </c>
      <c r="T26" s="185">
        <v>1000000</v>
      </c>
      <c r="U26" s="418">
        <v>199367</v>
      </c>
      <c r="V26" s="74">
        <v>0</v>
      </c>
    </row>
    <row r="27" spans="3:22" ht="15" customHeight="1">
      <c r="C27" s="1"/>
      <c r="D27" s="651"/>
      <c r="E27" s="651"/>
      <c r="F27" s="651"/>
      <c r="G27" s="652" t="s">
        <v>130</v>
      </c>
      <c r="H27" s="652"/>
      <c r="I27" s="652"/>
      <c r="J27" s="652"/>
      <c r="K27" s="652"/>
      <c r="L27" s="652"/>
      <c r="M27" s="185">
        <v>11725000</v>
      </c>
      <c r="N27" s="90"/>
      <c r="O27" s="90"/>
      <c r="P27" s="90"/>
      <c r="Q27" s="90"/>
      <c r="R27" s="90"/>
      <c r="S27" s="185">
        <v>11725000</v>
      </c>
      <c r="T27" s="185">
        <v>11725000</v>
      </c>
      <c r="U27" s="418">
        <v>0</v>
      </c>
      <c r="V27" s="74">
        <v>0</v>
      </c>
    </row>
    <row r="28" spans="3:22" ht="15" customHeight="1">
      <c r="C28" s="1"/>
      <c r="D28" s="651"/>
      <c r="E28" s="651"/>
      <c r="F28" s="651"/>
      <c r="G28" s="659" t="s">
        <v>93</v>
      </c>
      <c r="H28" s="659"/>
      <c r="I28" s="659"/>
      <c r="J28" s="659"/>
      <c r="K28" s="659"/>
      <c r="L28" s="659"/>
      <c r="M28" s="184">
        <f>M29</f>
        <v>675647</v>
      </c>
      <c r="N28" s="90"/>
      <c r="O28" s="90"/>
      <c r="P28" s="90"/>
      <c r="Q28" s="90"/>
      <c r="R28" s="90"/>
      <c r="S28" s="184">
        <f>S29</f>
        <v>675647</v>
      </c>
      <c r="T28" s="184">
        <f>T29</f>
        <v>675647</v>
      </c>
      <c r="U28" s="419">
        <f>U29</f>
        <v>675647</v>
      </c>
      <c r="V28" s="423">
        <f>V29</f>
        <v>675647</v>
      </c>
    </row>
    <row r="29" spans="3:22" ht="30.75" customHeight="1">
      <c r="C29" s="1"/>
      <c r="D29" s="653"/>
      <c r="E29" s="654"/>
      <c r="F29" s="655"/>
      <c r="G29" s="660" t="s">
        <v>137</v>
      </c>
      <c r="H29" s="661"/>
      <c r="I29" s="661"/>
      <c r="J29" s="661"/>
      <c r="K29" s="661"/>
      <c r="L29" s="662"/>
      <c r="M29" s="290">
        <v>675647</v>
      </c>
      <c r="N29" s="90"/>
      <c r="O29" s="90"/>
      <c r="P29" s="90"/>
      <c r="Q29" s="90"/>
      <c r="R29" s="90"/>
      <c r="S29" s="290">
        <v>675647</v>
      </c>
      <c r="T29" s="290">
        <v>675647</v>
      </c>
      <c r="U29" s="418">
        <v>675647</v>
      </c>
      <c r="V29" s="74">
        <v>675647</v>
      </c>
    </row>
    <row r="30" spans="3:22" ht="15" customHeight="1">
      <c r="C30" s="1"/>
      <c r="D30" s="651"/>
      <c r="E30" s="651"/>
      <c r="F30" s="651"/>
      <c r="G30" s="659" t="s">
        <v>94</v>
      </c>
      <c r="H30" s="659"/>
      <c r="I30" s="659"/>
      <c r="J30" s="659"/>
      <c r="K30" s="659"/>
      <c r="L30" s="659"/>
      <c r="M30" s="184"/>
      <c r="N30" s="90"/>
      <c r="O30" s="90"/>
      <c r="P30" s="90"/>
      <c r="Q30" s="90"/>
      <c r="R30" s="90"/>
      <c r="S30" s="184">
        <f>S31</f>
        <v>0</v>
      </c>
      <c r="T30" s="184">
        <f>T31</f>
        <v>1255235</v>
      </c>
      <c r="U30" s="419">
        <f>U31</f>
        <v>1255235</v>
      </c>
      <c r="V30" s="423">
        <f>V31+V32</f>
        <v>11255235</v>
      </c>
    </row>
    <row r="31" spans="3:22" ht="15" customHeight="1">
      <c r="C31" s="331"/>
      <c r="D31" s="328"/>
      <c r="E31" s="328"/>
      <c r="F31" s="328"/>
      <c r="G31" s="616" t="s">
        <v>146</v>
      </c>
      <c r="H31" s="616"/>
      <c r="I31" s="616"/>
      <c r="J31" s="616"/>
      <c r="K31" s="616"/>
      <c r="L31" s="617"/>
      <c r="M31" s="332"/>
      <c r="N31" s="333"/>
      <c r="O31" s="333"/>
      <c r="P31" s="333"/>
      <c r="Q31" s="333"/>
      <c r="R31" s="333"/>
      <c r="S31" s="332"/>
      <c r="T31" s="332">
        <v>1255235</v>
      </c>
      <c r="U31" s="418">
        <v>1255235</v>
      </c>
      <c r="V31" s="74">
        <v>1255235</v>
      </c>
    </row>
    <row r="32" spans="3:22" ht="15" customHeight="1">
      <c r="C32" s="331"/>
      <c r="D32" s="328"/>
      <c r="E32" s="328"/>
      <c r="F32" s="328"/>
      <c r="G32" s="616" t="s">
        <v>240</v>
      </c>
      <c r="H32" s="616"/>
      <c r="I32" s="616"/>
      <c r="J32" s="616"/>
      <c r="K32" s="616"/>
      <c r="L32" s="617"/>
      <c r="M32" s="332"/>
      <c r="N32" s="333"/>
      <c r="O32" s="333"/>
      <c r="P32" s="333"/>
      <c r="Q32" s="333"/>
      <c r="R32" s="333"/>
      <c r="S32" s="332"/>
      <c r="T32" s="332"/>
      <c r="U32" s="424"/>
      <c r="V32" s="74">
        <v>10000000</v>
      </c>
    </row>
    <row r="33" spans="3:22" ht="15" customHeight="1" thickBot="1">
      <c r="C33" s="656" t="s">
        <v>140</v>
      </c>
      <c r="D33" s="657"/>
      <c r="E33" s="657"/>
      <c r="F33" s="657"/>
      <c r="G33" s="657"/>
      <c r="H33" s="657"/>
      <c r="I33" s="657"/>
      <c r="J33" s="657"/>
      <c r="K33" s="657"/>
      <c r="L33" s="658"/>
      <c r="M33" s="311">
        <f>M5</f>
        <v>165284465</v>
      </c>
      <c r="N33" s="13" t="e">
        <f>SUM(N7+#REF!+N13+N19,#REF!)</f>
        <v>#REF!</v>
      </c>
      <c r="O33" s="13" t="e">
        <f>SUM(O7+#REF!+O13+O19,#REF!)</f>
        <v>#REF!</v>
      </c>
      <c r="P33" s="13" t="e">
        <f>SUM(P7+#REF!+P13+P19,#REF!)</f>
        <v>#REF!</v>
      </c>
      <c r="Q33" s="13" t="e">
        <f>SUM(Q7+#REF!+Q13+Q19,#REF!)</f>
        <v>#REF!</v>
      </c>
      <c r="R33" s="13" t="e">
        <f>SUM(R7+#REF!+R13+R19,#REF!)</f>
        <v>#REF!</v>
      </c>
      <c r="S33" s="311">
        <f>S5</f>
        <v>160354791</v>
      </c>
      <c r="T33" s="311">
        <f>T5</f>
        <v>159099556</v>
      </c>
      <c r="U33" s="420">
        <f>U7+U13+U19+U24+U28+U30</f>
        <v>162589791</v>
      </c>
      <c r="V33" s="421">
        <f>V7+V13+V19+V24+V28+V30</f>
        <v>135893246</v>
      </c>
    </row>
    <row r="34" ht="15.75" customHeight="1"/>
    <row r="35" ht="15" customHeight="1"/>
  </sheetData>
  <sheetProtection/>
  <mergeCells count="60">
    <mergeCell ref="T15:T16"/>
    <mergeCell ref="D15:F16"/>
    <mergeCell ref="C15:C16"/>
    <mergeCell ref="M15:M16"/>
    <mergeCell ref="G24:H24"/>
    <mergeCell ref="D24:F24"/>
    <mergeCell ref="G22:L22"/>
    <mergeCell ref="S15:S16"/>
    <mergeCell ref="D25:F25"/>
    <mergeCell ref="D26:F26"/>
    <mergeCell ref="D30:F30"/>
    <mergeCell ref="D27:F27"/>
    <mergeCell ref="G31:L31"/>
    <mergeCell ref="G11:L11"/>
    <mergeCell ref="G29:L29"/>
    <mergeCell ref="G28:L28"/>
    <mergeCell ref="G23:L23"/>
    <mergeCell ref="D8:F8"/>
    <mergeCell ref="D9:F9"/>
    <mergeCell ref="D17:F17"/>
    <mergeCell ref="D13:F13"/>
    <mergeCell ref="D29:F29"/>
    <mergeCell ref="C33:L33"/>
    <mergeCell ref="D19:F19"/>
    <mergeCell ref="G19:L19"/>
    <mergeCell ref="G30:L30"/>
    <mergeCell ref="I24:L24"/>
    <mergeCell ref="C6:L6"/>
    <mergeCell ref="G7:L7"/>
    <mergeCell ref="D12:F12"/>
    <mergeCell ref="D14:F14"/>
    <mergeCell ref="D28:F28"/>
    <mergeCell ref="G25:L25"/>
    <mergeCell ref="G26:L26"/>
    <mergeCell ref="G27:L27"/>
    <mergeCell ref="G8:L8"/>
    <mergeCell ref="D7:F7"/>
    <mergeCell ref="K1:L1"/>
    <mergeCell ref="D2:G2"/>
    <mergeCell ref="D1:G1"/>
    <mergeCell ref="H1:J1"/>
    <mergeCell ref="H2:J2"/>
    <mergeCell ref="K2:L2"/>
    <mergeCell ref="K3:L3"/>
    <mergeCell ref="D4:G4"/>
    <mergeCell ref="H4:J4"/>
    <mergeCell ref="G20:L20"/>
    <mergeCell ref="G21:L21"/>
    <mergeCell ref="C5:L5"/>
    <mergeCell ref="K4:L4"/>
    <mergeCell ref="D3:G3"/>
    <mergeCell ref="H3:J3"/>
    <mergeCell ref="G13:L13"/>
    <mergeCell ref="G32:L32"/>
    <mergeCell ref="G9:L9"/>
    <mergeCell ref="G12:L12"/>
    <mergeCell ref="G14:L14"/>
    <mergeCell ref="G15:L15"/>
    <mergeCell ref="G17:L17"/>
    <mergeCell ref="G18:L18"/>
  </mergeCells>
  <conditionalFormatting sqref="Q20:R32">
    <cfRule type="expression" priority="1" dxfId="0" stopIfTrue="1">
      <formula>"SZUM('hivatal részletes ktvetése'!$P$18;'hivatal részletes ktvetése'!$P$29;'hivatal részletes ktvetése'!$P$37;'hivatal részletes ktvetése'!$P$51)"</formula>
    </cfRule>
  </conditionalFormatting>
  <printOptions verticalCentered="1"/>
  <pageMargins left="0" right="0.15748031496062992" top="0.8661417322834646" bottom="0.9055118110236221" header="0.5118110236220472" footer="0.5118110236220472"/>
  <pageSetup horizontalDpi="600" verticalDpi="600" orientation="portrait" paperSize="9" scale="75" r:id="rId1"/>
  <headerFooter alignWithMargins="0">
    <oddHeader>&amp;C&amp;"Arial,Félkövér"&amp;12Önkormányzati kiadások&amp;R7/2017.(IV.26.) Kt.sz.rendelet 2. számú melléklete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0.5625" style="0" customWidth="1"/>
    <col min="4" max="4" width="8.140625" style="0" customWidth="1"/>
    <col min="5" max="5" width="8.7109375" style="0" customWidth="1"/>
    <col min="6" max="6" width="14.7109375" style="183" customWidth="1"/>
    <col min="7" max="8" width="16.28125" style="0" customWidth="1"/>
  </cols>
  <sheetData>
    <row r="2" spans="1:7" ht="12.75">
      <c r="A2" s="706" t="s">
        <v>372</v>
      </c>
      <c r="B2" s="706"/>
      <c r="C2" s="706"/>
      <c r="D2" s="706"/>
      <c r="E2" s="706"/>
      <c r="F2" s="706"/>
      <c r="G2" s="706"/>
    </row>
    <row r="3" ht="13.5" customHeight="1"/>
    <row r="4" ht="2.25" customHeight="1"/>
    <row r="5" spans="1:8" ht="22.5" customHeight="1">
      <c r="A5" s="193"/>
      <c r="B5" s="705" t="s">
        <v>61</v>
      </c>
      <c r="C5" s="705"/>
      <c r="D5" s="705"/>
      <c r="E5" s="705"/>
      <c r="F5" s="705"/>
      <c r="G5" s="705"/>
      <c r="H5" s="705"/>
    </row>
    <row r="6" spans="1:8" ht="20.25" customHeight="1">
      <c r="A6" s="193"/>
      <c r="B6" s="705" t="s">
        <v>37</v>
      </c>
      <c r="C6" s="705"/>
      <c r="D6" s="705"/>
      <c r="E6" s="705"/>
      <c r="F6" s="705"/>
      <c r="G6" s="705"/>
      <c r="H6" s="705"/>
    </row>
    <row r="7" spans="1:8" ht="22.5" customHeight="1">
      <c r="A7" s="193"/>
      <c r="B7" s="705" t="s">
        <v>127</v>
      </c>
      <c r="C7" s="705"/>
      <c r="D7" s="705"/>
      <c r="E7" s="705"/>
      <c r="F7" s="705"/>
      <c r="G7" s="705"/>
      <c r="H7" s="705"/>
    </row>
    <row r="8" spans="1:8" ht="15">
      <c r="A8" s="17"/>
      <c r="B8" s="192"/>
      <c r="C8" s="192"/>
      <c r="D8" s="192"/>
      <c r="E8" s="192"/>
      <c r="F8" s="192"/>
      <c r="G8" s="14"/>
      <c r="H8" s="14"/>
    </row>
    <row r="9" spans="1:8" ht="15.75" customHeight="1">
      <c r="A9" s="17"/>
      <c r="B9" s="675" t="s">
        <v>38</v>
      </c>
      <c r="C9" s="676"/>
      <c r="D9" s="676"/>
      <c r="E9" s="677"/>
      <c r="F9" s="294" t="s">
        <v>125</v>
      </c>
      <c r="G9" s="294" t="s">
        <v>126</v>
      </c>
      <c r="H9" s="294" t="s">
        <v>136</v>
      </c>
    </row>
    <row r="10" spans="1:8" ht="15">
      <c r="A10" s="17"/>
      <c r="B10" s="401"/>
      <c r="C10" s="295"/>
      <c r="D10" s="295"/>
      <c r="E10" s="295"/>
      <c r="F10" s="294" t="s">
        <v>133</v>
      </c>
      <c r="G10" s="294" t="s">
        <v>133</v>
      </c>
      <c r="H10" s="294" t="s">
        <v>133</v>
      </c>
    </row>
    <row r="11" spans="1:8" ht="15.75" customHeight="1">
      <c r="A11" s="17"/>
      <c r="B11" s="690" t="s">
        <v>77</v>
      </c>
      <c r="C11" s="691"/>
      <c r="D11" s="691"/>
      <c r="E11" s="692"/>
      <c r="F11" s="701">
        <v>99380612</v>
      </c>
      <c r="G11" s="699">
        <f>F11*1.05</f>
        <v>104349642.60000001</v>
      </c>
      <c r="H11" s="699">
        <f>G11*1.05</f>
        <v>109567124.73000002</v>
      </c>
    </row>
    <row r="12" spans="1:8" ht="6.75" customHeight="1">
      <c r="A12" s="17"/>
      <c r="B12" s="693"/>
      <c r="C12" s="694"/>
      <c r="D12" s="694"/>
      <c r="E12" s="695"/>
      <c r="F12" s="702"/>
      <c r="G12" s="700"/>
      <c r="H12" s="700"/>
    </row>
    <row r="13" spans="1:13" ht="15.75" customHeight="1">
      <c r="A13" s="17"/>
      <c r="B13" s="690" t="s">
        <v>95</v>
      </c>
      <c r="C13" s="691"/>
      <c r="D13" s="691"/>
      <c r="E13" s="692"/>
      <c r="F13" s="703">
        <v>10164672</v>
      </c>
      <c r="G13" s="699">
        <f>F13*1.05</f>
        <v>10672905.6</v>
      </c>
      <c r="H13" s="699">
        <f>G13*1.05</f>
        <v>11206550.88</v>
      </c>
      <c r="M13" s="14"/>
    </row>
    <row r="14" spans="1:8" ht="10.5" customHeight="1">
      <c r="A14" s="17"/>
      <c r="B14" s="693"/>
      <c r="C14" s="694"/>
      <c r="D14" s="694"/>
      <c r="E14" s="695"/>
      <c r="F14" s="704"/>
      <c r="G14" s="700"/>
      <c r="H14" s="700"/>
    </row>
    <row r="15" spans="1:8" ht="19.5" customHeight="1">
      <c r="A15" s="17"/>
      <c r="B15" s="684" t="s">
        <v>86</v>
      </c>
      <c r="C15" s="685"/>
      <c r="D15" s="685"/>
      <c r="E15" s="686"/>
      <c r="F15" s="589"/>
      <c r="G15" s="590"/>
      <c r="H15" s="590"/>
    </row>
    <row r="16" spans="1:8" ht="15.75" customHeight="1">
      <c r="A16" s="17"/>
      <c r="B16" s="624" t="s">
        <v>78</v>
      </c>
      <c r="C16" s="625"/>
      <c r="D16" s="625"/>
      <c r="E16" s="626"/>
      <c r="F16" s="591">
        <v>24416238</v>
      </c>
      <c r="G16" s="590">
        <f>F16*1.05</f>
        <v>25637049.900000002</v>
      </c>
      <c r="H16" s="590">
        <f>G16*1.05</f>
        <v>26918902.395000003</v>
      </c>
    </row>
    <row r="17" spans="1:8" ht="15.75" customHeight="1">
      <c r="A17" s="17"/>
      <c r="B17" s="624" t="s">
        <v>10</v>
      </c>
      <c r="C17" s="625"/>
      <c r="D17" s="625"/>
      <c r="E17" s="626"/>
      <c r="F17" s="591">
        <v>18802580</v>
      </c>
      <c r="G17" s="590">
        <f>F17*1.05</f>
        <v>19742709</v>
      </c>
      <c r="H17" s="590">
        <f>G17*1.05</f>
        <v>20729844.45</v>
      </c>
    </row>
    <row r="18" spans="1:8" ht="15.75" customHeight="1">
      <c r="A18" s="17"/>
      <c r="B18" s="696" t="s">
        <v>96</v>
      </c>
      <c r="C18" s="697"/>
      <c r="D18" s="697"/>
      <c r="E18" s="698"/>
      <c r="F18" s="589">
        <v>20000</v>
      </c>
      <c r="G18" s="590">
        <f aca="true" t="shared" si="0" ref="G18:H21">F18*1.05</f>
        <v>21000</v>
      </c>
      <c r="H18" s="590">
        <f t="shared" si="0"/>
        <v>22050</v>
      </c>
    </row>
    <row r="19" spans="1:8" ht="15.75" customHeight="1">
      <c r="A19" s="17"/>
      <c r="B19" s="678" t="s">
        <v>87</v>
      </c>
      <c r="C19" s="679"/>
      <c r="D19" s="679"/>
      <c r="E19" s="680"/>
      <c r="F19" s="591">
        <v>283500</v>
      </c>
      <c r="G19" s="590">
        <f t="shared" si="0"/>
        <v>297675</v>
      </c>
      <c r="H19" s="590">
        <f t="shared" si="0"/>
        <v>312558.75</v>
      </c>
    </row>
    <row r="20" spans="1:8" ht="15.75" customHeight="1">
      <c r="A20" s="17"/>
      <c r="B20" s="684" t="s">
        <v>88</v>
      </c>
      <c r="C20" s="685"/>
      <c r="D20" s="685"/>
      <c r="E20" s="686"/>
      <c r="F20" s="592">
        <v>16035659</v>
      </c>
      <c r="G20" s="590">
        <f t="shared" si="0"/>
        <v>16837441.95</v>
      </c>
      <c r="H20" s="590">
        <f t="shared" si="0"/>
        <v>17679314.0475</v>
      </c>
    </row>
    <row r="21" spans="1:8" ht="15.75" customHeight="1">
      <c r="A21" s="17"/>
      <c r="B21" s="687" t="s">
        <v>39</v>
      </c>
      <c r="C21" s="688"/>
      <c r="D21" s="688"/>
      <c r="E21" s="689"/>
      <c r="F21" s="589">
        <f>F11+F13+F16+F17+F18+F19+F20</f>
        <v>169103261</v>
      </c>
      <c r="G21" s="590">
        <f t="shared" si="0"/>
        <v>177558424.05</v>
      </c>
      <c r="H21" s="590">
        <f t="shared" si="0"/>
        <v>186436345.25250003</v>
      </c>
    </row>
    <row r="22" spans="1:8" ht="15">
      <c r="A22" s="17"/>
      <c r="B22" s="684"/>
      <c r="C22" s="685"/>
      <c r="D22" s="685"/>
      <c r="E22" s="686"/>
      <c r="F22" s="592"/>
      <c r="G22" s="593"/>
      <c r="H22" s="593"/>
    </row>
    <row r="23" spans="1:8" ht="15">
      <c r="A23" s="17"/>
      <c r="B23" s="684"/>
      <c r="C23" s="685"/>
      <c r="D23" s="685"/>
      <c r="E23" s="686"/>
      <c r="F23" s="592"/>
      <c r="G23" s="117"/>
      <c r="H23" s="117"/>
    </row>
    <row r="24" spans="1:8" ht="15.75" customHeight="1">
      <c r="A24" s="17"/>
      <c r="B24" s="681" t="s">
        <v>40</v>
      </c>
      <c r="C24" s="682"/>
      <c r="D24" s="682"/>
      <c r="E24" s="683"/>
      <c r="F24" s="591"/>
      <c r="G24" s="117"/>
      <c r="H24" s="117"/>
    </row>
    <row r="25" spans="1:8" ht="15.75" customHeight="1">
      <c r="A25" s="17"/>
      <c r="B25" s="684" t="s">
        <v>13</v>
      </c>
      <c r="C25" s="685"/>
      <c r="D25" s="685"/>
      <c r="E25" s="686"/>
      <c r="F25" s="592">
        <v>49741885</v>
      </c>
      <c r="G25" s="594">
        <f>F25*1.05</f>
        <v>52228979.25</v>
      </c>
      <c r="H25" s="594">
        <f>G25*1.05</f>
        <v>54840428.212500006</v>
      </c>
    </row>
    <row r="26" spans="1:8" ht="15" customHeight="1">
      <c r="A26" s="17"/>
      <c r="B26" s="690" t="s">
        <v>90</v>
      </c>
      <c r="C26" s="691"/>
      <c r="D26" s="691"/>
      <c r="E26" s="692"/>
      <c r="F26" s="701">
        <v>8477481</v>
      </c>
      <c r="G26" s="673">
        <f aca="true" t="shared" si="1" ref="G26:H34">F26*1.05</f>
        <v>8901355.05</v>
      </c>
      <c r="H26" s="673">
        <f t="shared" si="1"/>
        <v>9346422.802500002</v>
      </c>
    </row>
    <row r="27" spans="1:8" ht="15">
      <c r="A27" s="17"/>
      <c r="B27" s="693"/>
      <c r="C27" s="694"/>
      <c r="D27" s="694"/>
      <c r="E27" s="695"/>
      <c r="F27" s="702"/>
      <c r="G27" s="674"/>
      <c r="H27" s="674"/>
    </row>
    <row r="28" spans="1:8" ht="15.75" customHeight="1">
      <c r="A28" s="17"/>
      <c r="B28" s="684" t="s">
        <v>15</v>
      </c>
      <c r="C28" s="685"/>
      <c r="D28" s="685"/>
      <c r="E28" s="686"/>
      <c r="F28" s="591">
        <v>47104592</v>
      </c>
      <c r="G28" s="594">
        <f t="shared" si="1"/>
        <v>49459821.6</v>
      </c>
      <c r="H28" s="594">
        <f t="shared" si="1"/>
        <v>51932812.68000001</v>
      </c>
    </row>
    <row r="29" spans="1:8" ht="15.75" customHeight="1">
      <c r="A29" s="17"/>
      <c r="B29" s="684" t="s">
        <v>46</v>
      </c>
      <c r="C29" s="685"/>
      <c r="D29" s="685"/>
      <c r="E29" s="686"/>
      <c r="F29" s="591">
        <v>2971100</v>
      </c>
      <c r="G29" s="594">
        <f t="shared" si="1"/>
        <v>3119655</v>
      </c>
      <c r="H29" s="594">
        <f t="shared" si="1"/>
        <v>3275637.75</v>
      </c>
    </row>
    <row r="30" spans="1:8" ht="15.75" customHeight="1">
      <c r="A30" s="17"/>
      <c r="B30" s="684" t="s">
        <v>91</v>
      </c>
      <c r="C30" s="685"/>
      <c r="D30" s="685"/>
      <c r="E30" s="686"/>
      <c r="F30" s="591">
        <v>12758535</v>
      </c>
      <c r="G30" s="594">
        <f t="shared" si="1"/>
        <v>13396461.75</v>
      </c>
      <c r="H30" s="594">
        <f t="shared" si="1"/>
        <v>14066284.8375</v>
      </c>
    </row>
    <row r="31" spans="1:8" ht="15.75" customHeight="1">
      <c r="A31" s="17"/>
      <c r="B31" s="684" t="s">
        <v>53</v>
      </c>
      <c r="C31" s="685"/>
      <c r="D31" s="685"/>
      <c r="E31" s="686"/>
      <c r="F31" s="591">
        <v>2908771</v>
      </c>
      <c r="G31" s="594">
        <f t="shared" si="1"/>
        <v>3054209.5500000003</v>
      </c>
      <c r="H31" s="594">
        <f t="shared" si="1"/>
        <v>3206920.0275000003</v>
      </c>
    </row>
    <row r="32" spans="1:8" ht="15">
      <c r="A32" s="17"/>
      <c r="B32" s="684" t="s">
        <v>92</v>
      </c>
      <c r="C32" s="685"/>
      <c r="D32" s="685"/>
      <c r="E32" s="686"/>
      <c r="F32" s="591">
        <v>0</v>
      </c>
      <c r="G32" s="594">
        <f t="shared" si="1"/>
        <v>0</v>
      </c>
      <c r="H32" s="594">
        <f t="shared" si="1"/>
        <v>0</v>
      </c>
    </row>
    <row r="33" spans="1:8" ht="15.75" customHeight="1">
      <c r="A33" s="17"/>
      <c r="B33" s="684" t="s">
        <v>93</v>
      </c>
      <c r="C33" s="685"/>
      <c r="D33" s="685"/>
      <c r="E33" s="686"/>
      <c r="F33" s="591">
        <v>675647</v>
      </c>
      <c r="G33" s="594">
        <f t="shared" si="1"/>
        <v>709429.35</v>
      </c>
      <c r="H33" s="594">
        <f t="shared" si="1"/>
        <v>744900.8175</v>
      </c>
    </row>
    <row r="34" spans="1:8" ht="15.75" customHeight="1">
      <c r="A34" s="17"/>
      <c r="B34" s="684" t="s">
        <v>94</v>
      </c>
      <c r="C34" s="685"/>
      <c r="D34" s="685"/>
      <c r="E34" s="686"/>
      <c r="F34" s="591">
        <v>11255235</v>
      </c>
      <c r="G34" s="594">
        <f t="shared" si="1"/>
        <v>11817996.75</v>
      </c>
      <c r="H34" s="594">
        <f t="shared" si="1"/>
        <v>12408896.5875</v>
      </c>
    </row>
    <row r="35" spans="1:8" ht="15">
      <c r="A35" s="17"/>
      <c r="B35" s="684"/>
      <c r="C35" s="685"/>
      <c r="D35" s="685"/>
      <c r="E35" s="686"/>
      <c r="F35" s="592"/>
      <c r="G35" s="594"/>
      <c r="H35" s="594"/>
    </row>
    <row r="36" spans="1:8" ht="15.75" customHeight="1">
      <c r="A36" s="17"/>
      <c r="B36" s="681" t="s">
        <v>39</v>
      </c>
      <c r="C36" s="682"/>
      <c r="D36" s="682"/>
      <c r="E36" s="683"/>
      <c r="F36" s="595">
        <f>F25+F26+F28+F29+F30+F31+F33+F34</f>
        <v>135893246</v>
      </c>
      <c r="G36" s="596">
        <f>SUM(G25:G34)</f>
        <v>142687908.3</v>
      </c>
      <c r="H36" s="596">
        <f>SUM(H25:H34)</f>
        <v>149822303.71500003</v>
      </c>
    </row>
    <row r="37" spans="1:8" ht="15">
      <c r="A37" s="17"/>
      <c r="B37" s="684"/>
      <c r="C37" s="685"/>
      <c r="D37" s="685"/>
      <c r="E37" s="686"/>
      <c r="F37" s="592"/>
      <c r="G37" s="117"/>
      <c r="H37" s="117"/>
    </row>
    <row r="38" spans="1:8" ht="15.75" customHeight="1">
      <c r="A38" s="17"/>
      <c r="B38" s="681" t="s">
        <v>42</v>
      </c>
      <c r="C38" s="682"/>
      <c r="D38" s="682"/>
      <c r="E38" s="683"/>
      <c r="F38" s="597">
        <v>44</v>
      </c>
      <c r="G38" s="598">
        <v>50</v>
      </c>
      <c r="H38" s="598">
        <v>50</v>
      </c>
    </row>
    <row r="39" spans="1:8" ht="15">
      <c r="A39" s="17"/>
      <c r="B39" s="71"/>
      <c r="C39" s="71"/>
      <c r="D39" s="71"/>
      <c r="E39" s="71"/>
      <c r="F39" s="71"/>
      <c r="G39" s="599"/>
      <c r="H39" s="599"/>
    </row>
    <row r="40" spans="1:6" ht="15">
      <c r="A40" s="17"/>
      <c r="B40" s="6" t="s">
        <v>0</v>
      </c>
      <c r="C40" s="17"/>
      <c r="D40" s="17"/>
      <c r="E40" s="17"/>
      <c r="F40" s="17"/>
    </row>
    <row r="41" spans="1:6" ht="15">
      <c r="A41" s="17"/>
      <c r="B41" s="70"/>
      <c r="C41" s="17"/>
      <c r="D41" s="17"/>
      <c r="E41" s="17"/>
      <c r="F41" s="17"/>
    </row>
    <row r="42" spans="1:6" ht="15">
      <c r="A42" s="17"/>
      <c r="B42" s="70"/>
      <c r="C42" s="17"/>
      <c r="D42" s="17"/>
      <c r="E42" s="17"/>
      <c r="F42" s="17"/>
    </row>
    <row r="43" spans="1:6" ht="15">
      <c r="A43" s="17"/>
      <c r="B43" s="17"/>
      <c r="C43" s="17"/>
      <c r="D43" s="17"/>
      <c r="E43" s="17"/>
      <c r="F43" s="17"/>
    </row>
    <row r="44" spans="1:6" ht="15">
      <c r="A44" s="17"/>
      <c r="B44" s="17"/>
      <c r="C44" s="17"/>
      <c r="D44" s="17"/>
      <c r="E44" s="17"/>
      <c r="F44" s="17"/>
    </row>
    <row r="45" spans="1:6" ht="15">
      <c r="A45" s="17"/>
      <c r="B45" s="17"/>
      <c r="C45" s="17"/>
      <c r="D45" s="17"/>
      <c r="E45" s="17"/>
      <c r="F45" s="17"/>
    </row>
    <row r="46" spans="1:6" ht="15">
      <c r="A46" s="17"/>
      <c r="B46" s="17"/>
      <c r="C46" s="17"/>
      <c r="D46" s="17"/>
      <c r="E46" s="17"/>
      <c r="F46" s="17"/>
    </row>
    <row r="47" spans="1:6" ht="15">
      <c r="A47" s="17"/>
      <c r="B47" s="17"/>
      <c r="C47" s="17"/>
      <c r="D47" s="17"/>
      <c r="E47" s="17"/>
      <c r="F47" s="17"/>
    </row>
  </sheetData>
  <sheetProtection/>
  <mergeCells count="39">
    <mergeCell ref="B5:H5"/>
    <mergeCell ref="B6:H6"/>
    <mergeCell ref="B7:H7"/>
    <mergeCell ref="A2:G2"/>
    <mergeCell ref="B32:E32"/>
    <mergeCell ref="B31:E31"/>
    <mergeCell ref="G11:G12"/>
    <mergeCell ref="G13:G14"/>
    <mergeCell ref="B30:E30"/>
    <mergeCell ref="B29:E29"/>
    <mergeCell ref="F26:F27"/>
    <mergeCell ref="B26:E27"/>
    <mergeCell ref="B25:E25"/>
    <mergeCell ref="B38:E38"/>
    <mergeCell ref="B37:E37"/>
    <mergeCell ref="B36:E36"/>
    <mergeCell ref="B35:E35"/>
    <mergeCell ref="B34:E34"/>
    <mergeCell ref="B33:E33"/>
    <mergeCell ref="B28:E28"/>
    <mergeCell ref="B13:E14"/>
    <mergeCell ref="B16:E16"/>
    <mergeCell ref="B18:E18"/>
    <mergeCell ref="H11:H12"/>
    <mergeCell ref="H13:H14"/>
    <mergeCell ref="F11:F12"/>
    <mergeCell ref="B11:E12"/>
    <mergeCell ref="F13:F14"/>
    <mergeCell ref="B17:E17"/>
    <mergeCell ref="G26:G27"/>
    <mergeCell ref="H26:H27"/>
    <mergeCell ref="B9:E9"/>
    <mergeCell ref="B19:E19"/>
    <mergeCell ref="B24:E24"/>
    <mergeCell ref="B23:E23"/>
    <mergeCell ref="B22:E22"/>
    <mergeCell ref="B21:E21"/>
    <mergeCell ref="B20:E20"/>
    <mergeCell ref="B15:E1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70" zoomScaleNormal="70" zoomScalePageLayoutView="0" workbookViewId="0" topLeftCell="C25">
      <selection activeCell="C20" sqref="C20:P20"/>
    </sheetView>
  </sheetViews>
  <sheetFormatPr defaultColWidth="9.140625" defaultRowHeight="12.75"/>
  <cols>
    <col min="1" max="1" width="0.2890625" style="0" customWidth="1"/>
    <col min="2" max="2" width="3.57421875" style="0" hidden="1" customWidth="1"/>
    <col min="3" max="3" width="18.00390625" style="0" customWidth="1"/>
    <col min="4" max="4" width="9.421875" style="0" customWidth="1"/>
    <col min="5" max="6" width="9.57421875" style="0" customWidth="1"/>
    <col min="7" max="8" width="9.28125" style="0" customWidth="1"/>
    <col min="9" max="9" width="10.00390625" style="0" customWidth="1"/>
    <col min="10" max="10" width="9.57421875" style="0" customWidth="1"/>
    <col min="11" max="11" width="9.28125" style="0" customWidth="1"/>
    <col min="12" max="12" width="9.7109375" style="0" customWidth="1"/>
    <col min="13" max="13" width="9.421875" style="0" customWidth="1"/>
    <col min="14" max="14" width="9.7109375" style="0" customWidth="1"/>
    <col min="15" max="15" width="11.140625" style="0" customWidth="1"/>
    <col min="16" max="16" width="13.00390625" style="0" customWidth="1"/>
  </cols>
  <sheetData>
    <row r="1" ht="0.75" customHeight="1">
      <c r="C1" s="3"/>
    </row>
    <row r="2" spans="1:16" ht="14.25" customHeight="1">
      <c r="A2" s="14"/>
      <c r="B2" s="14"/>
      <c r="C2" s="707" t="s">
        <v>373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</row>
    <row r="3" spans="1:16" ht="14.25" customHeight="1">
      <c r="A3" s="14"/>
      <c r="B3" s="14"/>
      <c r="C3" s="708" t="s">
        <v>20</v>
      </c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10"/>
    </row>
    <row r="4" spans="1:16" ht="18.75" customHeight="1">
      <c r="A4" s="14"/>
      <c r="B4" s="14"/>
      <c r="C4" s="302"/>
      <c r="D4" s="302"/>
      <c r="E4" s="302"/>
      <c r="F4" s="303"/>
      <c r="G4" s="303"/>
      <c r="H4" s="304" t="s">
        <v>132</v>
      </c>
      <c r="I4" s="303"/>
      <c r="J4" s="305"/>
      <c r="K4" s="305"/>
      <c r="L4" s="305"/>
      <c r="M4" s="305"/>
      <c r="N4" s="305"/>
      <c r="O4" s="306"/>
      <c r="P4" s="307" t="s">
        <v>138</v>
      </c>
    </row>
    <row r="5" spans="1:16" ht="18.75" customHeight="1">
      <c r="A5" s="14"/>
      <c r="B5" s="14"/>
      <c r="C5" s="308" t="s">
        <v>19</v>
      </c>
      <c r="D5" s="308" t="s">
        <v>21</v>
      </c>
      <c r="E5" s="308" t="s">
        <v>22</v>
      </c>
      <c r="F5" s="308" t="s">
        <v>23</v>
      </c>
      <c r="G5" s="308" t="s">
        <v>24</v>
      </c>
      <c r="H5" s="308" t="s">
        <v>25</v>
      </c>
      <c r="I5" s="308" t="s">
        <v>26</v>
      </c>
      <c r="J5" s="308" t="s">
        <v>27</v>
      </c>
      <c r="K5" s="308" t="s">
        <v>28</v>
      </c>
      <c r="L5" s="308" t="s">
        <v>29</v>
      </c>
      <c r="M5" s="309" t="s">
        <v>30</v>
      </c>
      <c r="N5" s="308" t="s">
        <v>31</v>
      </c>
      <c r="O5" s="308" t="s">
        <v>32</v>
      </c>
      <c r="P5" s="309" t="s">
        <v>33</v>
      </c>
    </row>
    <row r="6" spans="1:16" ht="18.75" customHeight="1">
      <c r="A6" s="14"/>
      <c r="B6" s="14"/>
      <c r="C6" s="309" t="s">
        <v>2</v>
      </c>
      <c r="D6" s="301"/>
      <c r="E6" s="301"/>
      <c r="F6" s="310"/>
      <c r="G6" s="310"/>
      <c r="H6" s="310"/>
      <c r="I6" s="310"/>
      <c r="J6" s="298"/>
      <c r="K6" s="298"/>
      <c r="L6" s="298"/>
      <c r="M6" s="298"/>
      <c r="N6" s="298"/>
      <c r="O6" s="298"/>
      <c r="P6" s="310"/>
    </row>
    <row r="7" spans="1:16" ht="60" customHeight="1">
      <c r="A7" s="14"/>
      <c r="B7" s="14"/>
      <c r="C7" s="172" t="s">
        <v>77</v>
      </c>
      <c r="D7" s="298">
        <v>4612080</v>
      </c>
      <c r="E7" s="298">
        <v>3555243</v>
      </c>
      <c r="F7" s="298">
        <v>19126571</v>
      </c>
      <c r="G7" s="298">
        <v>4889272</v>
      </c>
      <c r="H7" s="298">
        <v>8061437</v>
      </c>
      <c r="I7" s="298">
        <v>4170422</v>
      </c>
      <c r="J7" s="298">
        <v>11991817</v>
      </c>
      <c r="K7" s="298">
        <v>7851333</v>
      </c>
      <c r="L7" s="298">
        <v>6635499</v>
      </c>
      <c r="M7" s="298">
        <v>6055364</v>
      </c>
      <c r="N7" s="298">
        <v>4390931</v>
      </c>
      <c r="O7" s="298">
        <v>18040643</v>
      </c>
      <c r="P7" s="299">
        <f>SUM(D7:O7)</f>
        <v>99380612</v>
      </c>
    </row>
    <row r="8" spans="1:16" ht="62.25" customHeight="1">
      <c r="A8" s="14"/>
      <c r="B8" s="14"/>
      <c r="C8" s="310" t="s">
        <v>95</v>
      </c>
      <c r="D8" s="298">
        <v>0</v>
      </c>
      <c r="E8" s="298">
        <v>0</v>
      </c>
      <c r="F8" s="298">
        <v>0</v>
      </c>
      <c r="G8" s="298">
        <v>164672</v>
      </c>
      <c r="H8" s="298">
        <v>0</v>
      </c>
      <c r="I8" s="298">
        <v>0</v>
      </c>
      <c r="J8" s="298">
        <v>0</v>
      </c>
      <c r="K8" s="298">
        <v>0</v>
      </c>
      <c r="L8" s="298">
        <v>0</v>
      </c>
      <c r="M8" s="298">
        <v>0</v>
      </c>
      <c r="N8" s="298">
        <v>10000000</v>
      </c>
      <c r="O8" s="298">
        <v>0</v>
      </c>
      <c r="P8" s="299">
        <f aca="true" t="shared" si="0" ref="P8:P14">SUM(D8:O8)</f>
        <v>10164672</v>
      </c>
    </row>
    <row r="9" spans="1:16" ht="40.5" customHeight="1">
      <c r="A9" s="14"/>
      <c r="B9" s="14"/>
      <c r="C9" s="310" t="s">
        <v>78</v>
      </c>
      <c r="D9" s="298">
        <v>90420</v>
      </c>
      <c r="E9" s="298">
        <v>38712</v>
      </c>
      <c r="F9" s="298">
        <v>5233559</v>
      </c>
      <c r="G9" s="298">
        <v>3692507</v>
      </c>
      <c r="H9" s="298">
        <v>1076772</v>
      </c>
      <c r="I9" s="298">
        <v>1547037</v>
      </c>
      <c r="J9" s="298">
        <v>276626</v>
      </c>
      <c r="K9" s="298">
        <v>643558</v>
      </c>
      <c r="L9" s="298">
        <v>8025605</v>
      </c>
      <c r="M9" s="298">
        <v>2318603</v>
      </c>
      <c r="N9" s="298">
        <v>578348</v>
      </c>
      <c r="O9" s="298">
        <v>894491</v>
      </c>
      <c r="P9" s="299">
        <f t="shared" si="0"/>
        <v>24416238</v>
      </c>
    </row>
    <row r="10" spans="1:16" ht="18.75" customHeight="1">
      <c r="A10" s="14"/>
      <c r="B10" s="14"/>
      <c r="C10" s="310" t="s">
        <v>10</v>
      </c>
      <c r="D10" s="298">
        <v>965462</v>
      </c>
      <c r="E10" s="298">
        <v>533858</v>
      </c>
      <c r="F10" s="298">
        <v>533859</v>
      </c>
      <c r="G10" s="298">
        <v>2403432</v>
      </c>
      <c r="H10" s="298">
        <v>2104969</v>
      </c>
      <c r="I10" s="298">
        <v>1477156</v>
      </c>
      <c r="J10" s="298">
        <v>1461698</v>
      </c>
      <c r="K10" s="298">
        <v>1156060</v>
      </c>
      <c r="L10" s="298">
        <v>1505717</v>
      </c>
      <c r="M10" s="298">
        <v>2309453</v>
      </c>
      <c r="N10" s="298">
        <v>2045772</v>
      </c>
      <c r="O10" s="298">
        <v>2305144</v>
      </c>
      <c r="P10" s="299">
        <f t="shared" si="0"/>
        <v>18802580</v>
      </c>
    </row>
    <row r="11" spans="1:16" ht="31.5" customHeight="1">
      <c r="A11" s="14"/>
      <c r="B11" s="14"/>
      <c r="C11" s="310" t="s">
        <v>86</v>
      </c>
      <c r="D11" s="298">
        <v>0</v>
      </c>
      <c r="E11" s="298">
        <v>0</v>
      </c>
      <c r="F11" s="298">
        <v>0</v>
      </c>
      <c r="G11" s="298">
        <v>0</v>
      </c>
      <c r="H11" s="298">
        <v>0</v>
      </c>
      <c r="I11" s="298">
        <v>0</v>
      </c>
      <c r="J11" s="298">
        <v>0</v>
      </c>
      <c r="K11" s="298">
        <v>0</v>
      </c>
      <c r="L11" s="298">
        <v>0</v>
      </c>
      <c r="M11" s="298">
        <v>0</v>
      </c>
      <c r="N11" s="298">
        <v>0</v>
      </c>
      <c r="O11" s="298">
        <v>0</v>
      </c>
      <c r="P11" s="299">
        <f t="shared" si="0"/>
        <v>0</v>
      </c>
    </row>
    <row r="12" spans="1:16" ht="46.5" customHeight="1">
      <c r="A12" s="14"/>
      <c r="B12" s="14"/>
      <c r="C12" s="172" t="s">
        <v>96</v>
      </c>
      <c r="D12" s="298">
        <v>0</v>
      </c>
      <c r="E12" s="298">
        <v>0</v>
      </c>
      <c r="F12" s="298"/>
      <c r="G12" s="298">
        <v>0</v>
      </c>
      <c r="H12" s="298">
        <v>0</v>
      </c>
      <c r="I12" s="298">
        <v>0</v>
      </c>
      <c r="J12" s="298">
        <v>0</v>
      </c>
      <c r="K12" s="298">
        <v>0</v>
      </c>
      <c r="L12" s="298">
        <v>0</v>
      </c>
      <c r="M12" s="298">
        <v>20000</v>
      </c>
      <c r="N12" s="298">
        <v>0</v>
      </c>
      <c r="O12" s="298">
        <v>0</v>
      </c>
      <c r="P12" s="299">
        <f t="shared" si="0"/>
        <v>20000</v>
      </c>
    </row>
    <row r="13" spans="1:16" ht="46.5" customHeight="1">
      <c r="A13" s="14"/>
      <c r="B13" s="14"/>
      <c r="C13" s="172" t="s">
        <v>117</v>
      </c>
      <c r="D13" s="298">
        <v>0</v>
      </c>
      <c r="E13" s="298">
        <v>0</v>
      </c>
      <c r="F13" s="298">
        <v>0</v>
      </c>
      <c r="G13" s="298">
        <v>283500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8">
        <v>0</v>
      </c>
      <c r="N13" s="298">
        <v>0</v>
      </c>
      <c r="O13" s="298">
        <v>0</v>
      </c>
      <c r="P13" s="299">
        <f t="shared" si="0"/>
        <v>283500</v>
      </c>
    </row>
    <row r="14" spans="1:16" ht="32.25" customHeight="1">
      <c r="A14" s="14"/>
      <c r="B14" s="14"/>
      <c r="C14" s="172" t="s">
        <v>88</v>
      </c>
      <c r="D14" s="173"/>
      <c r="E14" s="298"/>
      <c r="F14" s="298">
        <v>0</v>
      </c>
      <c r="G14" s="298">
        <v>0</v>
      </c>
      <c r="H14" s="298">
        <v>14890901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1144758</v>
      </c>
      <c r="P14" s="299">
        <f t="shared" si="0"/>
        <v>16035659</v>
      </c>
    </row>
    <row r="15" spans="1:16" ht="18.75" customHeight="1">
      <c r="A15" s="14"/>
      <c r="B15" s="14"/>
      <c r="C15" s="312" t="s">
        <v>34</v>
      </c>
      <c r="D15" s="170">
        <f aca="true" t="shared" si="1" ref="D15:P15">SUM(D7:D14)</f>
        <v>5667962</v>
      </c>
      <c r="E15" s="170">
        <f t="shared" si="1"/>
        <v>4127813</v>
      </c>
      <c r="F15" s="170">
        <f t="shared" si="1"/>
        <v>24893989</v>
      </c>
      <c r="G15" s="170">
        <f t="shared" si="1"/>
        <v>11433383</v>
      </c>
      <c r="H15" s="170">
        <f t="shared" si="1"/>
        <v>26134079</v>
      </c>
      <c r="I15" s="170">
        <f t="shared" si="1"/>
        <v>7194615</v>
      </c>
      <c r="J15" s="170">
        <f t="shared" si="1"/>
        <v>13730141</v>
      </c>
      <c r="K15" s="170">
        <f t="shared" si="1"/>
        <v>9650951</v>
      </c>
      <c r="L15" s="170">
        <f t="shared" si="1"/>
        <v>16166821</v>
      </c>
      <c r="M15" s="170">
        <f t="shared" si="1"/>
        <v>10703420</v>
      </c>
      <c r="N15" s="170">
        <f t="shared" si="1"/>
        <v>17015051</v>
      </c>
      <c r="O15" s="170">
        <f t="shared" si="1"/>
        <v>22385036</v>
      </c>
      <c r="P15" s="170">
        <f t="shared" si="1"/>
        <v>169103261</v>
      </c>
    </row>
    <row r="16" spans="1:16" ht="18.75" customHeight="1">
      <c r="A16" s="14"/>
      <c r="B16" s="14"/>
      <c r="C16" s="20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8.75" customHeight="1">
      <c r="A17" s="14"/>
      <c r="B17" s="14"/>
      <c r="C17" s="20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8.75" customHeight="1">
      <c r="A18" s="14"/>
      <c r="B18" s="14"/>
      <c r="C18" s="20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ht="18.75" customHeight="1">
      <c r="A19" s="14"/>
      <c r="B19" s="14"/>
      <c r="C19" s="20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18.75" customHeight="1">
      <c r="A20" s="14"/>
      <c r="B20" s="14"/>
      <c r="C20" s="711" t="s">
        <v>374</v>
      </c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3"/>
    </row>
    <row r="21" spans="1:16" ht="18.75" customHeight="1">
      <c r="A21" s="14"/>
      <c r="B21" s="14"/>
      <c r="C21" s="708" t="s">
        <v>20</v>
      </c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10"/>
    </row>
    <row r="22" spans="1:16" ht="18.75" customHeight="1">
      <c r="A22" s="14"/>
      <c r="B22" s="14"/>
      <c r="C22" s="302"/>
      <c r="D22" s="302"/>
      <c r="E22" s="302"/>
      <c r="F22" s="303"/>
      <c r="G22" s="303"/>
      <c r="H22" s="304" t="s">
        <v>132</v>
      </c>
      <c r="I22" s="303"/>
      <c r="J22" s="305"/>
      <c r="K22" s="305"/>
      <c r="L22" s="305"/>
      <c r="M22" s="305"/>
      <c r="N22" s="305"/>
      <c r="O22" s="306"/>
      <c r="P22" s="307" t="s">
        <v>138</v>
      </c>
    </row>
    <row r="23" spans="1:16" ht="18.75" customHeight="1">
      <c r="A23" s="14"/>
      <c r="B23" s="14"/>
      <c r="C23" s="308" t="s">
        <v>19</v>
      </c>
      <c r="D23" s="308" t="s">
        <v>21</v>
      </c>
      <c r="E23" s="308" t="s">
        <v>22</v>
      </c>
      <c r="F23" s="308" t="s">
        <v>23</v>
      </c>
      <c r="G23" s="308" t="s">
        <v>24</v>
      </c>
      <c r="H23" s="308" t="s">
        <v>25</v>
      </c>
      <c r="I23" s="308" t="s">
        <v>26</v>
      </c>
      <c r="J23" s="308" t="s">
        <v>27</v>
      </c>
      <c r="K23" s="308" t="s">
        <v>28</v>
      </c>
      <c r="L23" s="308" t="s">
        <v>29</v>
      </c>
      <c r="M23" s="309" t="s">
        <v>30</v>
      </c>
      <c r="N23" s="308" t="s">
        <v>31</v>
      </c>
      <c r="O23" s="308" t="s">
        <v>32</v>
      </c>
      <c r="P23" s="309" t="s">
        <v>33</v>
      </c>
    </row>
    <row r="24" spans="1:16" ht="18.75" customHeight="1">
      <c r="A24" s="14"/>
      <c r="B24" s="14"/>
      <c r="C24" s="309" t="s">
        <v>18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308"/>
      <c r="P24" s="298"/>
    </row>
    <row r="25" spans="1:16" ht="18.75" customHeight="1">
      <c r="A25" s="14"/>
      <c r="B25" s="14"/>
      <c r="C25" s="310" t="s">
        <v>13</v>
      </c>
      <c r="D25" s="298">
        <v>4397781</v>
      </c>
      <c r="E25" s="298">
        <v>4397782</v>
      </c>
      <c r="F25" s="298">
        <v>4397782</v>
      </c>
      <c r="G25" s="298">
        <v>3137008</v>
      </c>
      <c r="H25" s="298">
        <v>4286896</v>
      </c>
      <c r="I25" s="298">
        <v>4351427</v>
      </c>
      <c r="J25" s="298">
        <v>4332265</v>
      </c>
      <c r="K25" s="298">
        <v>3614216</v>
      </c>
      <c r="L25" s="298">
        <v>3367926</v>
      </c>
      <c r="M25" s="298">
        <v>4079755</v>
      </c>
      <c r="N25" s="298">
        <v>3513766</v>
      </c>
      <c r="O25" s="298">
        <v>5865281</v>
      </c>
      <c r="P25" s="298">
        <f>SUM(D25:O25)</f>
        <v>49741885</v>
      </c>
    </row>
    <row r="26" spans="1:16" ht="59.25" customHeight="1">
      <c r="A26" s="14"/>
      <c r="B26" s="14"/>
      <c r="C26" s="171" t="s">
        <v>90</v>
      </c>
      <c r="D26" s="298">
        <v>742201</v>
      </c>
      <c r="E26" s="298">
        <v>742201</v>
      </c>
      <c r="F26" s="298">
        <v>742201</v>
      </c>
      <c r="G26" s="298">
        <v>531987</v>
      </c>
      <c r="H26" s="298">
        <v>698337</v>
      </c>
      <c r="I26" s="298">
        <v>724369</v>
      </c>
      <c r="J26" s="298">
        <v>713271</v>
      </c>
      <c r="K26" s="298">
        <v>628541</v>
      </c>
      <c r="L26" s="298">
        <v>618635</v>
      </c>
      <c r="M26" s="298">
        <v>720029</v>
      </c>
      <c r="N26" s="298">
        <v>4144</v>
      </c>
      <c r="O26" s="298">
        <v>1611565</v>
      </c>
      <c r="P26" s="298">
        <f aca="true" t="shared" si="2" ref="P26:P34">SUM(D26:O26)</f>
        <v>8477481</v>
      </c>
    </row>
    <row r="27" spans="1:16" ht="18.75" customHeight="1">
      <c r="A27" s="14"/>
      <c r="B27" s="14"/>
      <c r="C27" s="171" t="s">
        <v>15</v>
      </c>
      <c r="D27" s="298">
        <v>3517849</v>
      </c>
      <c r="E27" s="298">
        <v>1879597</v>
      </c>
      <c r="F27" s="298">
        <v>1879597</v>
      </c>
      <c r="G27" s="298">
        <v>7203266</v>
      </c>
      <c r="H27" s="298">
        <v>3870238</v>
      </c>
      <c r="I27" s="298">
        <v>3514944</v>
      </c>
      <c r="J27" s="298">
        <v>3404340</v>
      </c>
      <c r="K27" s="298">
        <v>4540257</v>
      </c>
      <c r="L27" s="298">
        <v>3586526</v>
      </c>
      <c r="M27" s="298">
        <v>3216311</v>
      </c>
      <c r="N27" s="298">
        <v>4524651</v>
      </c>
      <c r="O27" s="298">
        <v>5967016</v>
      </c>
      <c r="P27" s="452">
        <f t="shared" si="2"/>
        <v>47104592</v>
      </c>
    </row>
    <row r="28" spans="1:16" ht="36.75" customHeight="1">
      <c r="A28" s="14"/>
      <c r="B28" s="14"/>
      <c r="C28" s="171" t="s">
        <v>46</v>
      </c>
      <c r="D28" s="298">
        <v>715000</v>
      </c>
      <c r="E28" s="298">
        <v>55000</v>
      </c>
      <c r="F28" s="298">
        <v>0</v>
      </c>
      <c r="G28" s="298">
        <v>307500</v>
      </c>
      <c r="H28" s="298">
        <v>32500</v>
      </c>
      <c r="I28" s="298">
        <v>57500</v>
      </c>
      <c r="J28" s="298">
        <v>30000</v>
      </c>
      <c r="K28" s="298">
        <v>0</v>
      </c>
      <c r="L28" s="298">
        <v>0</v>
      </c>
      <c r="M28" s="298">
        <v>107500</v>
      </c>
      <c r="N28" s="298">
        <v>32500</v>
      </c>
      <c r="O28" s="298">
        <v>1633600</v>
      </c>
      <c r="P28" s="298">
        <f t="shared" si="2"/>
        <v>2971100</v>
      </c>
    </row>
    <row r="29" spans="1:16" ht="33.75" customHeight="1">
      <c r="A29" s="14"/>
      <c r="B29" s="14"/>
      <c r="C29" s="171" t="s">
        <v>115</v>
      </c>
      <c r="D29" s="298">
        <v>3968454</v>
      </c>
      <c r="E29" s="298">
        <v>0</v>
      </c>
      <c r="F29" s="298">
        <v>0</v>
      </c>
      <c r="G29" s="298">
        <v>48440</v>
      </c>
      <c r="H29" s="298">
        <v>0</v>
      </c>
      <c r="I29" s="298">
        <v>0</v>
      </c>
      <c r="J29" s="298">
        <v>2000</v>
      </c>
      <c r="K29" s="298">
        <v>0</v>
      </c>
      <c r="L29" s="298">
        <v>0</v>
      </c>
      <c r="M29" s="298">
        <v>135430</v>
      </c>
      <c r="N29" s="298">
        <v>0</v>
      </c>
      <c r="O29" s="298">
        <v>8604211</v>
      </c>
      <c r="P29" s="298">
        <f t="shared" si="2"/>
        <v>12758535</v>
      </c>
    </row>
    <row r="30" spans="1:16" ht="18.75" customHeight="1">
      <c r="A30" s="14"/>
      <c r="B30" s="14"/>
      <c r="C30" s="171" t="s">
        <v>53</v>
      </c>
      <c r="D30" s="298">
        <v>8900</v>
      </c>
      <c r="E30" s="298">
        <v>6900</v>
      </c>
      <c r="F30" s="298">
        <v>520700</v>
      </c>
      <c r="G30" s="298">
        <v>354839</v>
      </c>
      <c r="H30" s="298">
        <v>257606</v>
      </c>
      <c r="I30" s="298">
        <v>27305</v>
      </c>
      <c r="J30" s="298">
        <v>415184</v>
      </c>
      <c r="K30" s="298">
        <v>269916</v>
      </c>
      <c r="L30" s="298">
        <v>351188</v>
      </c>
      <c r="M30" s="298">
        <v>0</v>
      </c>
      <c r="N30" s="298">
        <v>328333</v>
      </c>
      <c r="O30" s="298">
        <v>367900</v>
      </c>
      <c r="P30" s="298">
        <f t="shared" si="2"/>
        <v>2908771</v>
      </c>
    </row>
    <row r="31" spans="1:16" ht="18.75" customHeight="1">
      <c r="A31" s="14"/>
      <c r="B31" s="14"/>
      <c r="C31" s="171" t="s">
        <v>92</v>
      </c>
      <c r="D31" s="298">
        <v>0</v>
      </c>
      <c r="E31" s="298">
        <v>0</v>
      </c>
      <c r="F31" s="298">
        <v>0</v>
      </c>
      <c r="G31" s="298">
        <v>0</v>
      </c>
      <c r="H31" s="298">
        <v>0</v>
      </c>
      <c r="I31" s="298">
        <v>0</v>
      </c>
      <c r="J31" s="298"/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f t="shared" si="2"/>
        <v>0</v>
      </c>
    </row>
    <row r="32" spans="1:16" ht="40.5" customHeight="1">
      <c r="A32" s="14"/>
      <c r="B32" s="14"/>
      <c r="C32" s="171" t="s">
        <v>93</v>
      </c>
      <c r="D32" s="170">
        <v>0</v>
      </c>
      <c r="E32" s="170">
        <v>0</v>
      </c>
      <c r="F32" s="170">
        <v>675647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298">
        <f t="shared" si="2"/>
        <v>675647</v>
      </c>
    </row>
    <row r="33" spans="1:16" ht="36" customHeight="1">
      <c r="A33" s="14"/>
      <c r="B33" s="14"/>
      <c r="C33" s="171" t="s">
        <v>94</v>
      </c>
      <c r="D33" s="170">
        <v>1255235</v>
      </c>
      <c r="E33" s="170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10000000</v>
      </c>
      <c r="M33" s="170">
        <v>0</v>
      </c>
      <c r="N33" s="170">
        <v>0</v>
      </c>
      <c r="O33" s="300">
        <v>0</v>
      </c>
      <c r="P33" s="298">
        <f t="shared" si="2"/>
        <v>11255235</v>
      </c>
    </row>
    <row r="34" spans="1:16" ht="18.75" customHeight="1">
      <c r="A34" s="14"/>
      <c r="B34" s="14"/>
      <c r="C34" s="289" t="s">
        <v>62</v>
      </c>
      <c r="D34" s="170">
        <f aca="true" t="shared" si="3" ref="D34:O34">SUM(D25:D33)</f>
        <v>14605420</v>
      </c>
      <c r="E34" s="170">
        <f t="shared" si="3"/>
        <v>7081480</v>
      </c>
      <c r="F34" s="170">
        <f t="shared" si="3"/>
        <v>8215927</v>
      </c>
      <c r="G34" s="170">
        <f t="shared" si="3"/>
        <v>11583040</v>
      </c>
      <c r="H34" s="170">
        <f t="shared" si="3"/>
        <v>9145577</v>
      </c>
      <c r="I34" s="170">
        <f t="shared" si="3"/>
        <v>8675545</v>
      </c>
      <c r="J34" s="170">
        <f t="shared" si="3"/>
        <v>8897060</v>
      </c>
      <c r="K34" s="170">
        <f t="shared" si="3"/>
        <v>9052930</v>
      </c>
      <c r="L34" s="170">
        <f t="shared" si="3"/>
        <v>17924275</v>
      </c>
      <c r="M34" s="170">
        <f t="shared" si="3"/>
        <v>8259025</v>
      </c>
      <c r="N34" s="170">
        <f t="shared" si="3"/>
        <v>8403394</v>
      </c>
      <c r="O34" s="170">
        <f t="shared" si="3"/>
        <v>24049573</v>
      </c>
      <c r="P34" s="298">
        <f t="shared" si="2"/>
        <v>135893246</v>
      </c>
    </row>
  </sheetData>
  <sheetProtection/>
  <mergeCells count="4">
    <mergeCell ref="C2:P2"/>
    <mergeCell ref="C3:P3"/>
    <mergeCell ref="C20:P20"/>
    <mergeCell ref="C21:P21"/>
  </mergeCells>
  <printOptions/>
  <pageMargins left="0.2" right="0.22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58"/>
  <sheetViews>
    <sheetView zoomScale="75" zoomScaleNormal="75" zoomScalePageLayoutView="0" workbookViewId="0" topLeftCell="A1">
      <selection activeCell="A2" sqref="A2:H2"/>
    </sheetView>
  </sheetViews>
  <sheetFormatPr defaultColWidth="9.140625" defaultRowHeight="12.75"/>
  <cols>
    <col min="1" max="1" width="38.57421875" style="0" customWidth="1"/>
    <col min="2" max="2" width="11.140625" style="0" bestFit="1" customWidth="1"/>
    <col min="3" max="3" width="5.8515625" style="0" customWidth="1"/>
    <col min="4" max="4" width="6.7109375" style="0" customWidth="1"/>
    <col min="6" max="6" width="38.28125" style="0" customWidth="1"/>
    <col min="7" max="7" width="10.00390625" style="0" bestFit="1" customWidth="1"/>
    <col min="8" max="8" width="12.28125" style="0" bestFit="1" customWidth="1"/>
    <col min="11" max="11" width="11.57421875" style="0" bestFit="1" customWidth="1"/>
  </cols>
  <sheetData>
    <row r="2" spans="1:8" ht="12.75" customHeight="1">
      <c r="A2" s="716" t="s">
        <v>375</v>
      </c>
      <c r="B2" s="716"/>
      <c r="C2" s="716"/>
      <c r="D2" s="716"/>
      <c r="E2" s="716"/>
      <c r="F2" s="716"/>
      <c r="G2" s="716"/>
      <c r="H2" s="716"/>
    </row>
    <row r="3" spans="1:8" ht="12.75" customHeight="1">
      <c r="A3" s="4"/>
      <c r="B3" s="4"/>
      <c r="C3" s="4"/>
      <c r="D3" s="4"/>
      <c r="E3" s="4"/>
      <c r="F3" s="4"/>
      <c r="G3" s="4"/>
      <c r="H3" s="4"/>
    </row>
    <row r="4" spans="1:8" ht="15.75" customHeight="1">
      <c r="A4" s="717" t="s">
        <v>134</v>
      </c>
      <c r="B4" s="717"/>
      <c r="C4" s="717"/>
      <c r="D4" s="717"/>
      <c r="E4" s="717"/>
      <c r="F4" s="717"/>
      <c r="G4" s="717"/>
      <c r="H4" s="717"/>
    </row>
    <row r="5" spans="1:8" ht="15" thickBot="1">
      <c r="A5" s="714" t="s">
        <v>43</v>
      </c>
      <c r="B5" s="714"/>
      <c r="C5" s="714"/>
      <c r="D5" s="714"/>
      <c r="E5" s="714"/>
      <c r="F5" s="714"/>
      <c r="G5" s="714"/>
      <c r="H5" s="718"/>
    </row>
    <row r="6" spans="1:8" ht="15.75" thickBot="1">
      <c r="A6" s="281" t="s">
        <v>2</v>
      </c>
      <c r="B6" s="18" t="s">
        <v>133</v>
      </c>
      <c r="C6" s="19"/>
      <c r="D6" s="18"/>
      <c r="E6" s="20"/>
      <c r="F6" s="282" t="s">
        <v>18</v>
      </c>
      <c r="G6" s="194"/>
      <c r="H6" s="197" t="s">
        <v>133</v>
      </c>
    </row>
    <row r="7" spans="1:8" ht="15.75" thickBot="1">
      <c r="A7" s="21">
        <v>2016</v>
      </c>
      <c r="B7" s="22"/>
      <c r="C7" s="23"/>
      <c r="D7" s="22"/>
      <c r="E7" s="24"/>
      <c r="F7" s="24">
        <v>2016</v>
      </c>
      <c r="G7" s="195"/>
      <c r="H7" s="198"/>
    </row>
    <row r="8" spans="1:8" ht="15.75" thickBot="1">
      <c r="A8" s="204"/>
      <c r="B8" s="118"/>
      <c r="C8" s="78"/>
      <c r="D8" s="27"/>
      <c r="E8" s="28"/>
      <c r="F8" s="95"/>
      <c r="G8" s="168"/>
      <c r="H8" s="198"/>
    </row>
    <row r="9" spans="1:8" ht="30.75" thickBot="1">
      <c r="A9" s="80" t="s">
        <v>77</v>
      </c>
      <c r="B9" s="118">
        <v>99380612</v>
      </c>
      <c r="C9" s="81"/>
      <c r="D9" s="30"/>
      <c r="E9" s="31"/>
      <c r="F9" s="32" t="s">
        <v>13</v>
      </c>
      <c r="G9" s="196"/>
      <c r="H9" s="199">
        <v>49741885</v>
      </c>
    </row>
    <row r="10" spans="1:8" ht="30.75" thickBot="1">
      <c r="A10" s="80" t="s">
        <v>95</v>
      </c>
      <c r="B10" s="118">
        <v>10164672</v>
      </c>
      <c r="C10" s="81"/>
      <c r="D10" s="30"/>
      <c r="E10" s="31"/>
      <c r="F10" s="32" t="s">
        <v>90</v>
      </c>
      <c r="G10" s="196"/>
      <c r="H10" s="199">
        <v>8477481</v>
      </c>
    </row>
    <row r="11" spans="1:8" ht="15.75" thickBot="1">
      <c r="A11" s="80" t="s">
        <v>78</v>
      </c>
      <c r="B11" s="174">
        <v>24416238</v>
      </c>
      <c r="C11" s="33"/>
      <c r="D11" s="30"/>
      <c r="E11" s="31"/>
      <c r="F11" s="95" t="s">
        <v>15</v>
      </c>
      <c r="G11" s="196"/>
      <c r="H11" s="199">
        <v>47104592</v>
      </c>
    </row>
    <row r="12" spans="1:8" ht="15.75" thickBot="1">
      <c r="A12" s="80" t="s">
        <v>10</v>
      </c>
      <c r="B12" s="118">
        <v>18802580</v>
      </c>
      <c r="C12" s="26"/>
      <c r="D12" s="27"/>
      <c r="E12" s="28"/>
      <c r="F12" s="32" t="s">
        <v>46</v>
      </c>
      <c r="G12" s="168"/>
      <c r="H12" s="198">
        <v>2971100</v>
      </c>
    </row>
    <row r="13" spans="1:8" ht="15.75" thickBot="1">
      <c r="A13" s="80" t="s">
        <v>86</v>
      </c>
      <c r="B13" s="118">
        <v>0</v>
      </c>
      <c r="C13" s="26"/>
      <c r="D13" s="27"/>
      <c r="E13" s="28"/>
      <c r="F13" s="32" t="s">
        <v>91</v>
      </c>
      <c r="G13" s="168"/>
      <c r="H13" s="198">
        <v>12758535</v>
      </c>
    </row>
    <row r="14" spans="1:8" ht="15.75" thickBot="1">
      <c r="A14" s="80" t="s">
        <v>96</v>
      </c>
      <c r="B14" s="118">
        <v>20000</v>
      </c>
      <c r="C14" s="26"/>
      <c r="D14" s="30"/>
      <c r="E14" s="31"/>
      <c r="F14" s="95" t="s">
        <v>53</v>
      </c>
      <c r="G14" s="167"/>
      <c r="H14" s="200">
        <v>2908771</v>
      </c>
    </row>
    <row r="15" spans="1:8" ht="15.75" thickBot="1">
      <c r="A15" s="80" t="s">
        <v>87</v>
      </c>
      <c r="B15" s="118">
        <v>283500</v>
      </c>
      <c r="C15" s="26"/>
      <c r="D15" s="30"/>
      <c r="E15" s="31"/>
      <c r="F15" s="95" t="s">
        <v>92</v>
      </c>
      <c r="G15" s="167"/>
      <c r="H15" s="200">
        <v>0</v>
      </c>
    </row>
    <row r="16" spans="1:8" ht="15.75" thickBot="1">
      <c r="A16" s="80" t="s">
        <v>114</v>
      </c>
      <c r="B16" s="118">
        <v>16035659</v>
      </c>
      <c r="C16" s="78"/>
      <c r="D16" s="30"/>
      <c r="E16" s="31"/>
      <c r="F16" s="32" t="s">
        <v>93</v>
      </c>
      <c r="G16" s="169"/>
      <c r="H16" s="199">
        <v>675647</v>
      </c>
    </row>
    <row r="17" spans="1:8" ht="15.75" thickBot="1">
      <c r="A17" s="80"/>
      <c r="B17" s="118"/>
      <c r="C17" s="26"/>
      <c r="D17" s="30"/>
      <c r="E17" s="31"/>
      <c r="F17" s="95" t="s">
        <v>94</v>
      </c>
      <c r="G17" s="169"/>
      <c r="H17" s="199">
        <v>11255235</v>
      </c>
    </row>
    <row r="18" spans="1:8" ht="15.75" thickBot="1">
      <c r="A18" s="80"/>
      <c r="B18" s="105"/>
      <c r="C18" s="81"/>
      <c r="D18" s="27"/>
      <c r="E18" s="28"/>
      <c r="F18" s="95"/>
      <c r="G18" s="167"/>
      <c r="H18" s="317"/>
    </row>
    <row r="19" spans="1:8" ht="15.75" thickBot="1">
      <c r="A19" s="92"/>
      <c r="B19" s="106"/>
      <c r="C19" s="33"/>
      <c r="D19" s="86"/>
      <c r="E19" s="28"/>
      <c r="F19" s="95"/>
      <c r="G19" s="167"/>
      <c r="H19" s="314"/>
    </row>
    <row r="20" spans="1:8" ht="15.75" thickBot="1">
      <c r="A20" s="92"/>
      <c r="B20" s="106"/>
      <c r="C20" s="33"/>
      <c r="D20" s="86"/>
      <c r="E20" s="28"/>
      <c r="F20" s="95"/>
      <c r="G20" s="167"/>
      <c r="H20" s="314"/>
    </row>
    <row r="21" spans="1:8" ht="15.75" thickBot="1">
      <c r="A21" s="92"/>
      <c r="B21" s="108"/>
      <c r="C21" s="33"/>
      <c r="D21" s="85"/>
      <c r="E21" s="31"/>
      <c r="F21" s="95"/>
      <c r="G21" s="167"/>
      <c r="H21" s="315"/>
    </row>
    <row r="22" spans="1:8" ht="15.75" thickBot="1">
      <c r="A22" s="80"/>
      <c r="B22" s="118"/>
      <c r="C22" s="26"/>
      <c r="D22" s="85"/>
      <c r="E22" s="31"/>
      <c r="F22" s="95"/>
      <c r="G22" s="167"/>
      <c r="H22" s="315"/>
    </row>
    <row r="23" spans="1:8" ht="15.75" thickBot="1">
      <c r="A23" s="80"/>
      <c r="B23" s="107"/>
      <c r="C23" s="33"/>
      <c r="D23" s="27"/>
      <c r="E23" s="88"/>
      <c r="F23" s="32"/>
      <c r="G23" s="313"/>
      <c r="H23" s="316"/>
    </row>
    <row r="24" spans="1:8" ht="15.75" thickBot="1">
      <c r="A24" s="92"/>
      <c r="B24" s="107"/>
      <c r="C24" s="33"/>
      <c r="D24" s="27"/>
      <c r="E24" s="88"/>
      <c r="F24" s="32"/>
      <c r="G24" s="313"/>
      <c r="H24" s="316"/>
    </row>
    <row r="25" spans="1:8" ht="15.75" thickBot="1">
      <c r="A25" s="166"/>
      <c r="B25" s="118"/>
      <c r="C25" s="78"/>
      <c r="D25" s="27"/>
      <c r="E25" s="28"/>
      <c r="F25" s="95"/>
      <c r="G25" s="167"/>
      <c r="H25" s="315"/>
    </row>
    <row r="26" spans="1:8" ht="15.75" thickBot="1">
      <c r="A26" s="93"/>
      <c r="B26" s="105"/>
      <c r="C26" s="34"/>
      <c r="D26" s="27"/>
      <c r="E26" s="76"/>
      <c r="F26" s="96"/>
      <c r="G26" s="111"/>
      <c r="H26" s="74"/>
    </row>
    <row r="27" spans="1:8" ht="15.75" thickBot="1">
      <c r="A27" s="93"/>
      <c r="B27" s="105"/>
      <c r="C27" s="34"/>
      <c r="D27" s="30"/>
      <c r="E27" s="75"/>
      <c r="F27" s="97"/>
      <c r="G27" s="91"/>
      <c r="H27" s="318"/>
    </row>
    <row r="28" spans="1:8" ht="15.75" thickBot="1">
      <c r="A28" s="94"/>
      <c r="B28" s="109"/>
      <c r="C28" s="35"/>
      <c r="D28" s="27"/>
      <c r="E28" s="76"/>
      <c r="F28" s="97"/>
      <c r="G28" s="91"/>
      <c r="H28" s="77"/>
    </row>
    <row r="29" spans="1:8" ht="16.5" thickBot="1" thickTop="1">
      <c r="A29" s="285" t="s">
        <v>47</v>
      </c>
      <c r="B29" s="110">
        <f>B9+B10+B11+B12+B14+B15+B16</f>
        <v>169103261</v>
      </c>
      <c r="C29" s="81"/>
      <c r="D29" s="25"/>
      <c r="E29" s="76"/>
      <c r="F29" s="285" t="s">
        <v>60</v>
      </c>
      <c r="G29" s="29"/>
      <c r="H29" s="89">
        <f>H9+H10+H11+H12+H13+H14+H15+H16+H17</f>
        <v>135893246</v>
      </c>
    </row>
    <row r="30" spans="1:8" ht="15">
      <c r="A30" s="36"/>
      <c r="B30" s="37"/>
      <c r="C30" s="38"/>
      <c r="D30" s="37"/>
      <c r="E30" s="39"/>
      <c r="F30" s="36"/>
      <c r="G30" s="37"/>
      <c r="H30" s="38"/>
    </row>
    <row r="31" spans="1:8" ht="15.75" customHeight="1" thickBot="1">
      <c r="A31" s="714" t="s">
        <v>49</v>
      </c>
      <c r="B31" s="714"/>
      <c r="C31" s="714"/>
      <c r="D31" s="714"/>
      <c r="E31" s="714"/>
      <c r="F31" s="714"/>
      <c r="G31" s="714"/>
      <c r="H31" s="714"/>
    </row>
    <row r="32" spans="1:8" ht="15" customHeight="1" thickBot="1">
      <c r="A32" s="283" t="s">
        <v>54</v>
      </c>
      <c r="B32" s="40"/>
      <c r="C32" s="41"/>
      <c r="D32" s="42"/>
      <c r="E32" s="43"/>
      <c r="F32" s="284" t="s">
        <v>51</v>
      </c>
      <c r="G32" s="40"/>
      <c r="H32" s="41"/>
    </row>
    <row r="33" spans="1:8" s="5" customFormat="1" ht="15.75" thickBot="1">
      <c r="A33" s="44">
        <v>2016</v>
      </c>
      <c r="B33" s="45"/>
      <c r="C33" s="46"/>
      <c r="D33" s="47"/>
      <c r="E33" s="48"/>
      <c r="F33" s="48">
        <v>2016</v>
      </c>
      <c r="G33" s="45"/>
      <c r="H33" s="46"/>
    </row>
    <row r="34" spans="1:8" s="5" customFormat="1" ht="15.75" thickBot="1">
      <c r="A34" s="202"/>
      <c r="B34" s="50"/>
      <c r="C34" s="119"/>
      <c r="D34" s="16"/>
      <c r="E34" s="16"/>
      <c r="F34" s="32" t="s">
        <v>13</v>
      </c>
      <c r="G34" s="50"/>
      <c r="H34" s="50">
        <v>49741885</v>
      </c>
    </row>
    <row r="35" spans="1:8" s="5" customFormat="1" ht="30.75" thickBot="1">
      <c r="A35" s="80" t="s">
        <v>77</v>
      </c>
      <c r="B35" s="50">
        <v>99380612</v>
      </c>
      <c r="C35" s="119"/>
      <c r="D35" s="16"/>
      <c r="E35" s="16"/>
      <c r="F35" s="32" t="s">
        <v>90</v>
      </c>
      <c r="G35" s="50"/>
      <c r="H35" s="50">
        <v>8477481</v>
      </c>
    </row>
    <row r="36" spans="1:8" s="5" customFormat="1" ht="15.75" thickBot="1">
      <c r="A36" s="80" t="s">
        <v>78</v>
      </c>
      <c r="B36" s="50">
        <v>24416238</v>
      </c>
      <c r="C36" s="119"/>
      <c r="D36" s="16"/>
      <c r="E36" s="16"/>
      <c r="F36" s="95" t="s">
        <v>15</v>
      </c>
      <c r="G36" s="50"/>
      <c r="H36" s="50">
        <v>47104592</v>
      </c>
    </row>
    <row r="37" spans="1:8" s="5" customFormat="1" ht="15.75" thickBot="1">
      <c r="A37" s="80" t="s">
        <v>10</v>
      </c>
      <c r="B37" s="50">
        <v>18802580</v>
      </c>
      <c r="C37" s="119"/>
      <c r="D37" s="16"/>
      <c r="E37" s="16"/>
      <c r="F37" s="32" t="s">
        <v>46</v>
      </c>
      <c r="G37" s="50"/>
      <c r="H37" s="50">
        <v>2971100</v>
      </c>
    </row>
    <row r="38" spans="1:8" s="5" customFormat="1" ht="15.75" thickBot="1">
      <c r="A38" s="80" t="s">
        <v>96</v>
      </c>
      <c r="B38" s="50">
        <v>20000</v>
      </c>
      <c r="C38" s="119"/>
      <c r="D38" s="16"/>
      <c r="E38" s="16"/>
      <c r="F38" s="32" t="s">
        <v>97</v>
      </c>
      <c r="G38" s="50"/>
      <c r="H38" s="50">
        <v>12758535</v>
      </c>
    </row>
    <row r="39" spans="1:8" s="5" customFormat="1" ht="15.75" thickBot="1">
      <c r="A39" s="80" t="s">
        <v>114</v>
      </c>
      <c r="B39" s="50">
        <v>14890901</v>
      </c>
      <c r="C39" s="119"/>
      <c r="D39" s="16"/>
      <c r="E39" s="16"/>
      <c r="F39" s="95" t="s">
        <v>94</v>
      </c>
      <c r="G39" s="50"/>
      <c r="H39" s="50">
        <v>11255235</v>
      </c>
    </row>
    <row r="40" spans="1:8" s="5" customFormat="1" ht="15.75" thickBot="1">
      <c r="A40" s="49" t="s">
        <v>177</v>
      </c>
      <c r="B40" s="50">
        <v>1144758</v>
      </c>
      <c r="C40" s="119"/>
      <c r="D40" s="16"/>
      <c r="E40" s="16"/>
      <c r="F40" s="52"/>
      <c r="G40" s="50"/>
      <c r="H40" s="51"/>
    </row>
    <row r="41" spans="1:8" s="5" customFormat="1" ht="15.75" thickBot="1">
      <c r="A41" s="203"/>
      <c r="B41" s="53"/>
      <c r="C41" s="120"/>
      <c r="D41" s="54"/>
      <c r="E41" s="54"/>
      <c r="F41" s="55"/>
      <c r="G41" s="55"/>
      <c r="H41" s="56"/>
    </row>
    <row r="42" spans="1:8" s="5" customFormat="1" ht="15.75" thickBot="1" thickTop="1">
      <c r="A42" s="286" t="s">
        <v>47</v>
      </c>
      <c r="B42" s="121">
        <f>B35+B36+B37+B38+B39+B40</f>
        <v>158655089</v>
      </c>
      <c r="C42" s="121"/>
      <c r="D42" s="57"/>
      <c r="E42" s="57"/>
      <c r="F42" s="287" t="s">
        <v>48</v>
      </c>
      <c r="G42" s="121"/>
      <c r="H42" s="82">
        <f>H34+H35+H36+H37+H38+H39</f>
        <v>132308828</v>
      </c>
    </row>
    <row r="43" spans="1:8" s="5" customFormat="1" ht="14.25">
      <c r="A43" s="73"/>
      <c r="B43" s="73"/>
      <c r="C43" s="73"/>
      <c r="D43" s="73"/>
      <c r="E43" s="73"/>
      <c r="F43" s="73"/>
      <c r="G43" s="73"/>
      <c r="H43" s="73"/>
    </row>
    <row r="44" spans="1:8" ht="29.25" customHeight="1" thickBot="1">
      <c r="A44" s="715" t="s">
        <v>52</v>
      </c>
      <c r="B44" s="715"/>
      <c r="C44" s="715"/>
      <c r="D44" s="715"/>
      <c r="E44" s="715"/>
      <c r="F44" s="715"/>
      <c r="G44" s="715"/>
      <c r="H44" s="715"/>
    </row>
    <row r="45" spans="1:8" ht="15" customHeight="1" thickBot="1">
      <c r="A45" s="283" t="s">
        <v>50</v>
      </c>
      <c r="B45" s="40"/>
      <c r="C45" s="41"/>
      <c r="D45" s="43"/>
      <c r="E45" s="43"/>
      <c r="F45" s="284" t="s">
        <v>51</v>
      </c>
      <c r="G45" s="40"/>
      <c r="H45" s="98"/>
    </row>
    <row r="46" spans="1:8" ht="15.75" thickBot="1">
      <c r="A46" s="44">
        <v>2016</v>
      </c>
      <c r="B46" s="45"/>
      <c r="C46" s="46"/>
      <c r="D46" s="48"/>
      <c r="E46" s="48"/>
      <c r="F46" s="48">
        <v>2016</v>
      </c>
      <c r="G46" s="45"/>
      <c r="H46" s="99"/>
    </row>
    <row r="47" spans="1:8" ht="30.75" thickBot="1">
      <c r="A47" s="80" t="s">
        <v>95</v>
      </c>
      <c r="B47" s="58">
        <v>10164672</v>
      </c>
      <c r="C47" s="59"/>
      <c r="D47" s="60"/>
      <c r="E47" s="60"/>
      <c r="F47" s="95" t="s">
        <v>53</v>
      </c>
      <c r="G47" s="58"/>
      <c r="H47" s="296">
        <v>2908771</v>
      </c>
    </row>
    <row r="48" spans="1:8" ht="15.75" thickBot="1">
      <c r="A48" s="80" t="s">
        <v>86</v>
      </c>
      <c r="B48" s="124"/>
      <c r="C48" s="51"/>
      <c r="D48" s="87"/>
      <c r="E48" s="16"/>
      <c r="F48" s="95" t="s">
        <v>92</v>
      </c>
      <c r="G48" s="124"/>
      <c r="H48" s="101"/>
    </row>
    <row r="49" spans="1:8" ht="15.75" thickBot="1">
      <c r="A49" s="80" t="s">
        <v>87</v>
      </c>
      <c r="B49" s="124">
        <v>283500</v>
      </c>
      <c r="C49" s="79"/>
      <c r="D49" s="62"/>
      <c r="E49" s="62"/>
      <c r="F49" s="32" t="s">
        <v>93</v>
      </c>
      <c r="G49" s="83"/>
      <c r="H49" s="104">
        <v>675647</v>
      </c>
    </row>
    <row r="50" spans="1:11" ht="15.75" thickBot="1">
      <c r="A50" s="80" t="s">
        <v>114</v>
      </c>
      <c r="B50" s="50"/>
      <c r="C50" s="51"/>
      <c r="D50" s="63"/>
      <c r="E50" s="62"/>
      <c r="F50" s="95" t="s">
        <v>94</v>
      </c>
      <c r="G50" s="83"/>
      <c r="H50" s="104"/>
      <c r="K50" s="375"/>
    </row>
    <row r="51" spans="1:8" ht="15.75" thickBot="1">
      <c r="A51" s="49" t="s">
        <v>123</v>
      </c>
      <c r="B51" s="50"/>
      <c r="C51" s="100"/>
      <c r="D51" s="64" t="s">
        <v>124</v>
      </c>
      <c r="E51" s="16"/>
      <c r="F51" s="52"/>
      <c r="G51" s="61"/>
      <c r="H51" s="101"/>
    </row>
    <row r="52" spans="1:8" ht="15.75" thickBot="1">
      <c r="A52" s="49"/>
      <c r="B52" s="50"/>
      <c r="C52" s="101"/>
      <c r="D52" s="61"/>
      <c r="E52" s="16"/>
      <c r="F52" s="52"/>
      <c r="G52" s="61"/>
      <c r="H52" s="100"/>
    </row>
    <row r="53" spans="1:8" ht="15.75" thickBot="1">
      <c r="A53" s="49"/>
      <c r="B53" s="50"/>
      <c r="C53" s="100"/>
      <c r="D53" s="87"/>
      <c r="E53" s="16"/>
      <c r="F53" s="84"/>
      <c r="G53" s="50"/>
      <c r="H53" s="101"/>
    </row>
    <row r="54" spans="1:8" ht="15.75" thickBot="1">
      <c r="A54" s="65"/>
      <c r="B54" s="55"/>
      <c r="C54" s="102"/>
      <c r="D54" s="66"/>
      <c r="E54" s="54"/>
      <c r="F54" s="55"/>
      <c r="G54" s="55"/>
      <c r="H54" s="102"/>
    </row>
    <row r="55" spans="1:8" ht="15" thickBot="1">
      <c r="A55" s="288" t="s">
        <v>47</v>
      </c>
      <c r="B55" s="175">
        <f>B47+B48+B49+B50</f>
        <v>10448172</v>
      </c>
      <c r="C55" s="103"/>
      <c r="D55" s="67"/>
      <c r="E55" s="15"/>
      <c r="F55" s="68" t="s">
        <v>48</v>
      </c>
      <c r="G55" s="176"/>
      <c r="H55" s="297">
        <f>H47+H48+H49</f>
        <v>3584418</v>
      </c>
    </row>
    <row r="56" spans="1:8" ht="12.75">
      <c r="A56" s="69"/>
      <c r="B56" s="69"/>
      <c r="C56" s="69"/>
      <c r="D56" s="69"/>
      <c r="E56" s="69"/>
      <c r="F56" s="69"/>
      <c r="G56" s="69"/>
      <c r="H56" s="69"/>
    </row>
    <row r="58" ht="12.75">
      <c r="H58" s="375"/>
    </row>
  </sheetData>
  <sheetProtection/>
  <mergeCells count="5">
    <mergeCell ref="A31:H31"/>
    <mergeCell ref="A44:H44"/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01"/>
  <sheetViews>
    <sheetView zoomScalePageLayoutView="0" workbookViewId="0" topLeftCell="C1">
      <selection activeCell="C1" sqref="C1:R1"/>
    </sheetView>
  </sheetViews>
  <sheetFormatPr defaultColWidth="9.140625" defaultRowHeight="12.75"/>
  <cols>
    <col min="1" max="1" width="2.8515625" style="0" hidden="1" customWidth="1"/>
    <col min="2" max="2" width="4.140625" style="0" hidden="1" customWidth="1"/>
    <col min="3" max="3" width="6.00390625" style="0" customWidth="1"/>
    <col min="4" max="4" width="5.7109375" style="0" customWidth="1"/>
    <col min="5" max="5" width="4.28125" style="0" hidden="1" customWidth="1"/>
    <col min="6" max="7" width="9.140625" style="0" hidden="1" customWidth="1"/>
    <col min="8" max="8" width="12.8515625" style="0" hidden="1" customWidth="1"/>
    <col min="9" max="9" width="6.421875" style="0" customWidth="1"/>
    <col min="10" max="10" width="20.00390625" style="0" customWidth="1"/>
    <col min="11" max="11" width="20.28125" style="0" customWidth="1"/>
    <col min="12" max="12" width="4.7109375" style="0" hidden="1" customWidth="1"/>
    <col min="13" max="13" width="26.57421875" style="0" customWidth="1"/>
    <col min="14" max="14" width="8.00390625" style="0" hidden="1" customWidth="1"/>
    <col min="15" max="17" width="8.28125" style="0" hidden="1" customWidth="1"/>
    <col min="18" max="18" width="7.57421875" style="0" hidden="1" customWidth="1"/>
  </cols>
  <sheetData>
    <row r="1" spans="3:18" ht="12.75">
      <c r="C1" s="769" t="s">
        <v>376</v>
      </c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</row>
    <row r="2" spans="3:18" ht="13.5" thickBot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3:18" ht="12.75" customHeight="1">
      <c r="C3" s="126"/>
      <c r="D3" s="790"/>
      <c r="E3" s="791"/>
      <c r="F3" s="791"/>
      <c r="G3" s="792"/>
      <c r="H3" s="790" t="s">
        <v>1</v>
      </c>
      <c r="I3" s="791"/>
      <c r="J3" s="792"/>
      <c r="K3" s="790" t="s">
        <v>18</v>
      </c>
      <c r="L3" s="791"/>
      <c r="M3" s="768" t="s">
        <v>238</v>
      </c>
      <c r="N3" s="768"/>
      <c r="O3" s="768"/>
      <c r="P3" s="768"/>
      <c r="Q3" s="768"/>
      <c r="R3" s="768"/>
    </row>
    <row r="4" spans="3:18" ht="12.75">
      <c r="C4" s="127" t="s">
        <v>3</v>
      </c>
      <c r="D4" s="787"/>
      <c r="E4" s="788"/>
      <c r="F4" s="788"/>
      <c r="G4" s="789"/>
      <c r="H4" s="787"/>
      <c r="I4" s="788"/>
      <c r="J4" s="789"/>
      <c r="K4" s="787"/>
      <c r="L4" s="789"/>
      <c r="M4" s="444" t="s">
        <v>63</v>
      </c>
      <c r="N4" s="444"/>
      <c r="O4" s="444"/>
      <c r="P4" s="444"/>
      <c r="Q4" s="444"/>
      <c r="R4" s="444"/>
    </row>
    <row r="5" spans="3:18" ht="12.75">
      <c r="C5" s="127" t="s">
        <v>8</v>
      </c>
      <c r="D5" s="787"/>
      <c r="E5" s="788"/>
      <c r="F5" s="788"/>
      <c r="G5" s="789"/>
      <c r="H5" s="787" t="s">
        <v>6</v>
      </c>
      <c r="I5" s="788"/>
      <c r="J5" s="789"/>
      <c r="K5" s="787" t="s">
        <v>7</v>
      </c>
      <c r="L5" s="789"/>
      <c r="M5" s="443"/>
      <c r="N5" s="443"/>
      <c r="O5" s="443"/>
      <c r="P5" s="443"/>
      <c r="Q5" s="443"/>
      <c r="R5" s="443"/>
    </row>
    <row r="6" spans="3:18" ht="13.5" thickBot="1">
      <c r="C6" s="128"/>
      <c r="D6" s="796"/>
      <c r="E6" s="797"/>
      <c r="F6" s="797"/>
      <c r="G6" s="798"/>
      <c r="H6" s="796" t="s">
        <v>8</v>
      </c>
      <c r="I6" s="797"/>
      <c r="J6" s="798"/>
      <c r="K6" s="796"/>
      <c r="L6" s="798"/>
      <c r="M6" s="443" t="s">
        <v>55</v>
      </c>
      <c r="N6" s="443"/>
      <c r="O6" s="443"/>
      <c r="P6" s="443"/>
      <c r="Q6" s="443"/>
      <c r="R6" s="443"/>
    </row>
    <row r="7" spans="3:18" ht="15" customHeight="1" thickTop="1">
      <c r="C7" s="785" t="s">
        <v>61</v>
      </c>
      <c r="D7" s="786"/>
      <c r="E7" s="786"/>
      <c r="F7" s="786"/>
      <c r="G7" s="786"/>
      <c r="H7" s="786"/>
      <c r="I7" s="786"/>
      <c r="J7" s="786"/>
      <c r="K7" s="786"/>
      <c r="L7" s="786"/>
      <c r="M7" s="441">
        <f>M9+M13+M17+M21+M25+M30+M33+M34+M38+M42+M46+M50+M54+M60+M66+M70+M74+M78+M82+M88+M94+M98+M102+M110+M114+M106+M119+M123+M127+M131+M135+M150+M154+M157+M161+M165+M170+M174+M179+M182+M187+M190+M197</f>
        <v>135893246</v>
      </c>
      <c r="N7" s="441" t="e">
        <f>SUM(#REF!,#REF!,N15,#REF!,#REF!,N23,N35)</f>
        <v>#REF!</v>
      </c>
      <c r="O7" s="441" t="e">
        <f>SUM(#REF!,#REF!,O15,#REF!,#REF!,O23,O35)</f>
        <v>#REF!</v>
      </c>
      <c r="P7" s="441" t="e">
        <f>SUM(#REF!,#REF!,P15,#REF!,#REF!,P23,P35)</f>
        <v>#REF!</v>
      </c>
      <c r="Q7" s="441" t="e">
        <f>SUM(#REF!,#REF!,Q15,#REF!,#REF!,Q23,Q35)</f>
        <v>#REF!</v>
      </c>
      <c r="R7" s="442" t="e">
        <f>SUM(#REF!,#REF!,R15,#REF!,#REF!,R23,R35)</f>
        <v>#REF!</v>
      </c>
    </row>
    <row r="8" spans="3:18" ht="30.75" customHeight="1">
      <c r="C8" s="131"/>
      <c r="D8" s="750" t="s">
        <v>98</v>
      </c>
      <c r="E8" s="751"/>
      <c r="F8" s="751"/>
      <c r="G8" s="751"/>
      <c r="H8" s="751"/>
      <c r="I8" s="751"/>
      <c r="J8" s="751"/>
      <c r="K8" s="751"/>
      <c r="L8" s="751"/>
      <c r="M8" s="752"/>
      <c r="N8" s="129"/>
      <c r="O8" s="129"/>
      <c r="P8" s="129"/>
      <c r="Q8" s="129"/>
      <c r="R8" s="129"/>
    </row>
    <row r="9" spans="3:18" ht="15" customHeight="1">
      <c r="C9" s="131"/>
      <c r="D9" s="719"/>
      <c r="E9" s="719"/>
      <c r="F9" s="719"/>
      <c r="G9" s="720" t="s">
        <v>64</v>
      </c>
      <c r="H9" s="721"/>
      <c r="I9" s="721"/>
      <c r="J9" s="721"/>
      <c r="K9" s="721"/>
      <c r="L9" s="722"/>
      <c r="M9" s="133">
        <f>M10+M11+M12</f>
        <v>1283087</v>
      </c>
      <c r="N9" s="133">
        <f>SUM(N10:N12)</f>
        <v>39179.002</v>
      </c>
      <c r="O9" s="133">
        <f>SUM(O10:O12)</f>
        <v>39179.002</v>
      </c>
      <c r="P9" s="133">
        <f>SUM(P10:P12)</f>
        <v>39179.002</v>
      </c>
      <c r="Q9" s="133">
        <f>SUM(Q10:Q12)</f>
        <v>39179.002</v>
      </c>
      <c r="R9" s="134">
        <f>SUM(R10:R12)</f>
        <v>39179.002</v>
      </c>
    </row>
    <row r="10" spans="3:18" ht="15" customHeight="1">
      <c r="C10" s="131"/>
      <c r="D10" s="719"/>
      <c r="E10" s="719"/>
      <c r="F10" s="719"/>
      <c r="G10" s="719"/>
      <c r="H10" s="719"/>
      <c r="I10" s="135"/>
      <c r="J10" s="723" t="s">
        <v>13</v>
      </c>
      <c r="K10" s="724"/>
      <c r="L10" s="725"/>
      <c r="M10" s="141">
        <v>0</v>
      </c>
      <c r="N10" s="141">
        <f>'[1]kiadás'!$B$11</f>
        <v>16966.6</v>
      </c>
      <c r="O10" s="141">
        <f>'[1]kiadás'!$B$11</f>
        <v>16966.6</v>
      </c>
      <c r="P10" s="141">
        <f>'[1]kiadás'!$B$11</f>
        <v>16966.6</v>
      </c>
      <c r="Q10" s="141">
        <f>'[1]kiadás'!$B$11</f>
        <v>16966.6</v>
      </c>
      <c r="R10" s="142">
        <f>'[1]kiadás'!$B$11</f>
        <v>16966.6</v>
      </c>
    </row>
    <row r="11" spans="3:18" ht="15" customHeight="1">
      <c r="C11" s="131"/>
      <c r="D11" s="719"/>
      <c r="E11" s="719"/>
      <c r="F11" s="719"/>
      <c r="G11" s="719"/>
      <c r="H11" s="719"/>
      <c r="I11" s="135"/>
      <c r="J11" s="723" t="s">
        <v>14</v>
      </c>
      <c r="K11" s="724"/>
      <c r="L11" s="725"/>
      <c r="M11" s="141">
        <v>0</v>
      </c>
      <c r="N11" s="141">
        <f>'[1]kiadás'!$C$11</f>
        <v>5512.402</v>
      </c>
      <c r="O11" s="141">
        <f>'[1]kiadás'!$C$11</f>
        <v>5512.402</v>
      </c>
      <c r="P11" s="141">
        <f>'[1]kiadás'!$C$11</f>
        <v>5512.402</v>
      </c>
      <c r="Q11" s="141">
        <f>'[1]kiadás'!$C$11</f>
        <v>5512.402</v>
      </c>
      <c r="R11" s="142">
        <f>'[1]kiadás'!$C$11</f>
        <v>5512.402</v>
      </c>
    </row>
    <row r="12" spans="3:18" ht="15" customHeight="1">
      <c r="C12" s="131"/>
      <c r="D12" s="719"/>
      <c r="E12" s="719"/>
      <c r="F12" s="719"/>
      <c r="G12" s="719"/>
      <c r="H12" s="719"/>
      <c r="I12" s="135"/>
      <c r="J12" s="723" t="s">
        <v>15</v>
      </c>
      <c r="K12" s="724"/>
      <c r="L12" s="725"/>
      <c r="M12" s="141">
        <v>1283087</v>
      </c>
      <c r="N12" s="141">
        <f>'[1]kiadás'!$D$11</f>
        <v>16700</v>
      </c>
      <c r="O12" s="141">
        <f>'[1]kiadás'!$D$11</f>
        <v>16700</v>
      </c>
      <c r="P12" s="141">
        <f>'[1]kiadás'!$D$11</f>
        <v>16700</v>
      </c>
      <c r="Q12" s="141">
        <f>'[1]kiadás'!$D$11</f>
        <v>16700</v>
      </c>
      <c r="R12" s="142">
        <f>'[1]kiadás'!$D$11</f>
        <v>16700</v>
      </c>
    </row>
    <row r="13" spans="3:18" ht="15" customHeight="1">
      <c r="C13" s="131"/>
      <c r="D13" s="719"/>
      <c r="E13" s="719"/>
      <c r="F13" s="719"/>
      <c r="G13" s="784" t="s">
        <v>65</v>
      </c>
      <c r="H13" s="784"/>
      <c r="I13" s="784"/>
      <c r="J13" s="784"/>
      <c r="K13" s="784"/>
      <c r="L13" s="784"/>
      <c r="M13" s="133">
        <f aca="true" t="shared" si="0" ref="M13:R13">M14</f>
        <v>0</v>
      </c>
      <c r="N13" s="133" t="e">
        <f t="shared" si="0"/>
        <v>#REF!</v>
      </c>
      <c r="O13" s="133" t="e">
        <f t="shared" si="0"/>
        <v>#REF!</v>
      </c>
      <c r="P13" s="133" t="e">
        <f t="shared" si="0"/>
        <v>#REF!</v>
      </c>
      <c r="Q13" s="133" t="e">
        <f t="shared" si="0"/>
        <v>#REF!</v>
      </c>
      <c r="R13" s="134" t="e">
        <f t="shared" si="0"/>
        <v>#REF!</v>
      </c>
    </row>
    <row r="14" spans="3:18" ht="15" customHeight="1">
      <c r="C14" s="131"/>
      <c r="D14" s="719"/>
      <c r="E14" s="719"/>
      <c r="F14" s="719"/>
      <c r="G14" s="719"/>
      <c r="H14" s="719"/>
      <c r="I14" s="135"/>
      <c r="J14" s="723" t="s">
        <v>16</v>
      </c>
      <c r="K14" s="724"/>
      <c r="L14" s="725"/>
      <c r="M14" s="137">
        <v>0</v>
      </c>
      <c r="N14" s="137" t="e">
        <f>SUM(#REF!)</f>
        <v>#REF!</v>
      </c>
      <c r="O14" s="137" t="e">
        <f>SUM(#REF!)</f>
        <v>#REF!</v>
      </c>
      <c r="P14" s="137" t="e">
        <f>SUM(#REF!)</f>
        <v>#REF!</v>
      </c>
      <c r="Q14" s="137" t="e">
        <f>SUM(#REF!)</f>
        <v>#REF!</v>
      </c>
      <c r="R14" s="138" t="e">
        <f>SUM(#REF!)</f>
        <v>#REF!</v>
      </c>
    </row>
    <row r="15" spans="3:18" ht="13.5" thickBot="1">
      <c r="C15" s="726" t="s">
        <v>12</v>
      </c>
      <c r="D15" s="727"/>
      <c r="E15" s="727"/>
      <c r="F15" s="727"/>
      <c r="G15" s="727"/>
      <c r="H15" s="727"/>
      <c r="I15" s="727"/>
      <c r="J15" s="727"/>
      <c r="K15" s="727"/>
      <c r="L15" s="727"/>
      <c r="M15" s="139"/>
      <c r="N15" s="139" t="e">
        <f>SUM(N9,N13)</f>
        <v>#REF!</v>
      </c>
      <c r="O15" s="139" t="e">
        <f>SUM(O9,O13)</f>
        <v>#REF!</v>
      </c>
      <c r="P15" s="139" t="e">
        <f>SUM(P9,P13)</f>
        <v>#REF!</v>
      </c>
      <c r="Q15" s="139" t="e">
        <f>SUM(Q9,Q13)</f>
        <v>#REF!</v>
      </c>
      <c r="R15" s="140" t="e">
        <f>SUM(R9,R13)</f>
        <v>#REF!</v>
      </c>
    </row>
    <row r="16" spans="3:18" ht="15" customHeight="1">
      <c r="C16" s="131"/>
      <c r="D16" s="750" t="s">
        <v>67</v>
      </c>
      <c r="E16" s="751"/>
      <c r="F16" s="751"/>
      <c r="G16" s="751"/>
      <c r="H16" s="751"/>
      <c r="I16" s="751"/>
      <c r="J16" s="751"/>
      <c r="K16" s="751"/>
      <c r="L16" s="751"/>
      <c r="M16" s="752"/>
      <c r="N16" s="129"/>
      <c r="O16" s="129"/>
      <c r="P16" s="129"/>
      <c r="Q16" s="129"/>
      <c r="R16" s="129"/>
    </row>
    <row r="17" spans="3:18" ht="12.75">
      <c r="C17" s="131"/>
      <c r="D17" s="719"/>
      <c r="E17" s="719"/>
      <c r="F17" s="719"/>
      <c r="G17" s="720" t="s">
        <v>64</v>
      </c>
      <c r="H17" s="721"/>
      <c r="I17" s="721"/>
      <c r="J17" s="721"/>
      <c r="K17" s="721"/>
      <c r="L17" s="722"/>
      <c r="M17" s="133">
        <f>M18+M19+M20</f>
        <v>2365754</v>
      </c>
      <c r="N17" s="133">
        <f>SUM(N18:N20)</f>
        <v>22658.796000000002</v>
      </c>
      <c r="O17" s="133">
        <f>SUM(O18:O20)</f>
        <v>22658.796000000002</v>
      </c>
      <c r="P17" s="133">
        <f>SUM(P18:P20)</f>
        <v>22658.796000000002</v>
      </c>
      <c r="Q17" s="133">
        <f>SUM(Q18:Q20)</f>
        <v>22658.796000000002</v>
      </c>
      <c r="R17" s="134">
        <f>SUM(R18:R20)</f>
        <v>22658.796000000002</v>
      </c>
    </row>
    <row r="18" spans="3:18" ht="12.75">
      <c r="C18" s="131"/>
      <c r="D18" s="719"/>
      <c r="E18" s="719"/>
      <c r="F18" s="719"/>
      <c r="G18" s="719"/>
      <c r="H18" s="719"/>
      <c r="I18" s="135"/>
      <c r="J18" s="723" t="s">
        <v>13</v>
      </c>
      <c r="K18" s="724"/>
      <c r="L18" s="725"/>
      <c r="M18" s="141">
        <v>0</v>
      </c>
      <c r="N18" s="141">
        <f>'[1]kiadás'!$B$15</f>
        <v>7442.8</v>
      </c>
      <c r="O18" s="141">
        <f>'[1]kiadás'!$B$15</f>
        <v>7442.8</v>
      </c>
      <c r="P18" s="141">
        <f>'[1]kiadás'!$B$15</f>
        <v>7442.8</v>
      </c>
      <c r="Q18" s="141">
        <f>'[1]kiadás'!$B$15</f>
        <v>7442.8</v>
      </c>
      <c r="R18" s="142">
        <f>'[1]kiadás'!$B$15</f>
        <v>7442.8</v>
      </c>
    </row>
    <row r="19" spans="3:18" ht="12.75">
      <c r="C19" s="131"/>
      <c r="D19" s="719"/>
      <c r="E19" s="719"/>
      <c r="F19" s="719"/>
      <c r="G19" s="719"/>
      <c r="H19" s="719"/>
      <c r="I19" s="135"/>
      <c r="J19" s="723" t="s">
        <v>14</v>
      </c>
      <c r="K19" s="724"/>
      <c r="L19" s="725"/>
      <c r="M19" s="141">
        <v>0</v>
      </c>
      <c r="N19" s="141">
        <f>'[1]kiadás'!$C$15</f>
        <v>2215.9959999999996</v>
      </c>
      <c r="O19" s="141">
        <f>'[1]kiadás'!$C$15</f>
        <v>2215.9959999999996</v>
      </c>
      <c r="P19" s="141">
        <f>'[1]kiadás'!$C$15</f>
        <v>2215.9959999999996</v>
      </c>
      <c r="Q19" s="141">
        <f>'[1]kiadás'!$C$15</f>
        <v>2215.9959999999996</v>
      </c>
      <c r="R19" s="142">
        <f>'[1]kiadás'!$C$15</f>
        <v>2215.9959999999996</v>
      </c>
    </row>
    <row r="20" spans="3:18" ht="12.75">
      <c r="C20" s="131"/>
      <c r="D20" s="719"/>
      <c r="E20" s="719"/>
      <c r="F20" s="719"/>
      <c r="G20" s="719"/>
      <c r="H20" s="719"/>
      <c r="I20" s="135"/>
      <c r="J20" s="723" t="s">
        <v>15</v>
      </c>
      <c r="K20" s="724"/>
      <c r="L20" s="725"/>
      <c r="M20" s="141">
        <v>2365754</v>
      </c>
      <c r="N20" s="141">
        <f>'[1]kiadás'!$D$15</f>
        <v>13000</v>
      </c>
      <c r="O20" s="141">
        <f>'[1]kiadás'!$D$15</f>
        <v>13000</v>
      </c>
      <c r="P20" s="141">
        <f>'[1]kiadás'!$D$15</f>
        <v>13000</v>
      </c>
      <c r="Q20" s="141">
        <f>'[1]kiadás'!$D$15</f>
        <v>13000</v>
      </c>
      <c r="R20" s="142">
        <f>'[1]kiadás'!$D$15</f>
        <v>13000</v>
      </c>
    </row>
    <row r="21" spans="3:18" ht="12.75">
      <c r="C21" s="131"/>
      <c r="D21" s="719"/>
      <c r="E21" s="719"/>
      <c r="F21" s="719"/>
      <c r="G21" s="784" t="s">
        <v>65</v>
      </c>
      <c r="H21" s="784"/>
      <c r="I21" s="784"/>
      <c r="J21" s="784"/>
      <c r="K21" s="784"/>
      <c r="L21" s="784"/>
      <c r="M21" s="133">
        <f>M22</f>
        <v>0</v>
      </c>
      <c r="N21" s="133" t="e">
        <f>SUM(N22:N22)</f>
        <v>#REF!</v>
      </c>
      <c r="O21" s="133" t="e">
        <f>SUM(O22:O22)</f>
        <v>#REF!</v>
      </c>
      <c r="P21" s="133" t="e">
        <f>SUM(P22:P22)</f>
        <v>#REF!</v>
      </c>
      <c r="Q21" s="133" t="e">
        <f>SUM(Q22:Q22)</f>
        <v>#REF!</v>
      </c>
      <c r="R21" s="134" t="e">
        <f>SUM(R22:R22)</f>
        <v>#REF!</v>
      </c>
    </row>
    <row r="22" spans="3:18" ht="12.75">
      <c r="C22" s="131"/>
      <c r="D22" s="719"/>
      <c r="E22" s="719"/>
      <c r="F22" s="719"/>
      <c r="G22" s="719"/>
      <c r="H22" s="719"/>
      <c r="I22" s="135"/>
      <c r="J22" s="723" t="s">
        <v>16</v>
      </c>
      <c r="K22" s="724"/>
      <c r="L22" s="725"/>
      <c r="M22" s="137">
        <v>0</v>
      </c>
      <c r="N22" s="137" t="e">
        <f>SUM(#REF!)</f>
        <v>#REF!</v>
      </c>
      <c r="O22" s="137" t="e">
        <f>SUM(#REF!)</f>
        <v>#REF!</v>
      </c>
      <c r="P22" s="137" t="e">
        <f>SUM(#REF!)</f>
        <v>#REF!</v>
      </c>
      <c r="Q22" s="137" t="e">
        <f>SUM(#REF!,#REF!)</f>
        <v>#REF!</v>
      </c>
      <c r="R22" s="138" t="e">
        <f>SUM(#REF!,#REF!)</f>
        <v>#REF!</v>
      </c>
    </row>
    <row r="23" spans="3:18" ht="13.5" thickBot="1">
      <c r="C23" s="726" t="s">
        <v>12</v>
      </c>
      <c r="D23" s="727"/>
      <c r="E23" s="727"/>
      <c r="F23" s="727"/>
      <c r="G23" s="727"/>
      <c r="H23" s="727"/>
      <c r="I23" s="727"/>
      <c r="J23" s="727"/>
      <c r="K23" s="727"/>
      <c r="L23" s="727"/>
      <c r="M23" s="139"/>
      <c r="N23" s="139" t="e">
        <f>SUM(N17,N21)</f>
        <v>#REF!</v>
      </c>
      <c r="O23" s="139" t="e">
        <f>SUM(O17,O21)</f>
        <v>#REF!</v>
      </c>
      <c r="P23" s="139" t="e">
        <f>SUM(P17,P21)</f>
        <v>#REF!</v>
      </c>
      <c r="Q23" s="139" t="e">
        <f>SUM(Q17,Q21)</f>
        <v>#REF!</v>
      </c>
      <c r="R23" s="140" t="e">
        <f>SUM(R17,R21)</f>
        <v>#REF!</v>
      </c>
    </row>
    <row r="24" spans="3:18" ht="15" customHeight="1">
      <c r="C24" s="131"/>
      <c r="D24" s="750" t="s">
        <v>68</v>
      </c>
      <c r="E24" s="751"/>
      <c r="F24" s="751"/>
      <c r="G24" s="751"/>
      <c r="H24" s="751"/>
      <c r="I24" s="751"/>
      <c r="J24" s="751"/>
      <c r="K24" s="751"/>
      <c r="L24" s="751"/>
      <c r="M24" s="752"/>
      <c r="N24" s="129"/>
      <c r="O24" s="129"/>
      <c r="P24" s="129"/>
      <c r="Q24" s="129"/>
      <c r="R24" s="129"/>
    </row>
    <row r="25" spans="3:18" ht="12.75">
      <c r="C25" s="131"/>
      <c r="D25" s="719"/>
      <c r="E25" s="719"/>
      <c r="F25" s="719"/>
      <c r="G25" s="720" t="s">
        <v>64</v>
      </c>
      <c r="H25" s="721"/>
      <c r="I25" s="721"/>
      <c r="J25" s="721"/>
      <c r="K25" s="721"/>
      <c r="L25" s="722"/>
      <c r="M25" s="133">
        <f>M26+M27+M28+M29</f>
        <v>28567774</v>
      </c>
      <c r="N25" s="133">
        <f>SUM(N26:N28)</f>
        <v>7580.498</v>
      </c>
      <c r="O25" s="133">
        <f>SUM(O26:O28)</f>
        <v>7580.498</v>
      </c>
      <c r="P25" s="133">
        <f>SUM(P26:P28)</f>
        <v>7580.498</v>
      </c>
      <c r="Q25" s="133">
        <f>SUM(Q26:Q28)</f>
        <v>7580.498</v>
      </c>
      <c r="R25" s="134">
        <f>SUM(R26:R28)</f>
        <v>7580.498</v>
      </c>
    </row>
    <row r="26" spans="3:18" ht="12.75">
      <c r="C26" s="131"/>
      <c r="D26" s="719"/>
      <c r="E26" s="719"/>
      <c r="F26" s="719"/>
      <c r="G26" s="719"/>
      <c r="H26" s="719"/>
      <c r="I26" s="135"/>
      <c r="J26" s="723" t="s">
        <v>13</v>
      </c>
      <c r="K26" s="724"/>
      <c r="L26" s="725"/>
      <c r="M26" s="143">
        <v>6466293</v>
      </c>
      <c r="N26" s="141">
        <f>'[1]kiadás'!$B$17</f>
        <v>3788.9</v>
      </c>
      <c r="O26" s="141">
        <f>'[1]kiadás'!$B$17</f>
        <v>3788.9</v>
      </c>
      <c r="P26" s="141">
        <f>'[1]kiadás'!$B$17</f>
        <v>3788.9</v>
      </c>
      <c r="Q26" s="141">
        <f>'[1]kiadás'!$B$17</f>
        <v>3788.9</v>
      </c>
      <c r="R26" s="142">
        <f>'[1]kiadás'!$B$17</f>
        <v>3788.9</v>
      </c>
    </row>
    <row r="27" spans="3:18" ht="12.75">
      <c r="C27" s="131"/>
      <c r="D27" s="719"/>
      <c r="E27" s="719"/>
      <c r="F27" s="719"/>
      <c r="G27" s="719"/>
      <c r="H27" s="719"/>
      <c r="I27" s="135"/>
      <c r="J27" s="723" t="s">
        <v>14</v>
      </c>
      <c r="K27" s="724"/>
      <c r="L27" s="725"/>
      <c r="M27" s="143">
        <v>1440035</v>
      </c>
      <c r="N27" s="141">
        <f>'[1]kiadás'!$C$17</f>
        <v>1161.598</v>
      </c>
      <c r="O27" s="141">
        <f>'[1]kiadás'!$C$17</f>
        <v>1161.598</v>
      </c>
      <c r="P27" s="141">
        <f>'[1]kiadás'!$C$17</f>
        <v>1161.598</v>
      </c>
      <c r="Q27" s="141">
        <f>'[1]kiadás'!$C$17</f>
        <v>1161.598</v>
      </c>
      <c r="R27" s="142">
        <f>'[1]kiadás'!$C$17</f>
        <v>1161.598</v>
      </c>
    </row>
    <row r="28" spans="3:18" ht="12.75">
      <c r="C28" s="131"/>
      <c r="D28" s="719"/>
      <c r="E28" s="719"/>
      <c r="F28" s="719"/>
      <c r="G28" s="719"/>
      <c r="H28" s="719"/>
      <c r="I28" s="135"/>
      <c r="J28" s="723" t="s">
        <v>59</v>
      </c>
      <c r="K28" s="724"/>
      <c r="L28" s="725"/>
      <c r="M28" s="180">
        <v>7902911</v>
      </c>
      <c r="N28" s="141">
        <f>'[1]kiadás'!$D$17</f>
        <v>2630</v>
      </c>
      <c r="O28" s="141">
        <f>'[1]kiadás'!$D$17</f>
        <v>2630</v>
      </c>
      <c r="P28" s="141">
        <f>'[1]kiadás'!$D$17</f>
        <v>2630</v>
      </c>
      <c r="Q28" s="141">
        <f>'[1]kiadás'!$D$17</f>
        <v>2630</v>
      </c>
      <c r="R28" s="142">
        <f>'[1]kiadás'!$D$17</f>
        <v>2630</v>
      </c>
    </row>
    <row r="29" spans="3:18" ht="12.75" customHeight="1">
      <c r="C29" s="144"/>
      <c r="D29" s="145"/>
      <c r="E29" s="145"/>
      <c r="F29" s="145"/>
      <c r="G29" s="145"/>
      <c r="H29" s="145"/>
      <c r="I29" s="428"/>
      <c r="J29" s="724" t="s">
        <v>91</v>
      </c>
      <c r="K29" s="724"/>
      <c r="L29" s="136"/>
      <c r="M29" s="429">
        <v>12758535</v>
      </c>
      <c r="N29" s="147"/>
      <c r="O29" s="147"/>
      <c r="P29" s="147"/>
      <c r="Q29" s="147"/>
      <c r="R29" s="148"/>
    </row>
    <row r="30" spans="3:18" ht="12.75">
      <c r="C30" s="144"/>
      <c r="D30" s="145"/>
      <c r="E30" s="145"/>
      <c r="F30" s="145"/>
      <c r="G30" s="145"/>
      <c r="H30" s="145"/>
      <c r="I30" s="800" t="s">
        <v>65</v>
      </c>
      <c r="J30" s="801"/>
      <c r="K30" s="801"/>
      <c r="L30" s="802"/>
      <c r="M30" s="146">
        <f>M31+M32</f>
        <v>516859</v>
      </c>
      <c r="N30" s="147"/>
      <c r="O30" s="147"/>
      <c r="P30" s="147"/>
      <c r="Q30" s="147"/>
      <c r="R30" s="148"/>
    </row>
    <row r="31" spans="3:18" ht="12.75">
      <c r="C31" s="144"/>
      <c r="D31" s="145"/>
      <c r="E31" s="145"/>
      <c r="F31" s="145"/>
      <c r="G31" s="145"/>
      <c r="H31" s="145"/>
      <c r="I31" s="149"/>
      <c r="J31" s="150" t="s">
        <v>16</v>
      </c>
      <c r="K31" s="151"/>
      <c r="L31" s="152"/>
      <c r="M31" s="153">
        <v>516859</v>
      </c>
      <c r="N31" s="147"/>
      <c r="O31" s="147"/>
      <c r="P31" s="147"/>
      <c r="Q31" s="147"/>
      <c r="R31" s="148"/>
    </row>
    <row r="32" spans="3:18" ht="12.75">
      <c r="C32" s="144"/>
      <c r="D32" s="145"/>
      <c r="E32" s="145"/>
      <c r="F32" s="145"/>
      <c r="G32" s="145"/>
      <c r="H32" s="145"/>
      <c r="I32" s="179"/>
      <c r="J32" s="151" t="s">
        <v>17</v>
      </c>
      <c r="K32" s="151"/>
      <c r="L32" s="152"/>
      <c r="M32" s="153">
        <v>0</v>
      </c>
      <c r="N32" s="147"/>
      <c r="O32" s="147"/>
      <c r="P32" s="147"/>
      <c r="Q32" s="147"/>
      <c r="R32" s="148"/>
    </row>
    <row r="33" spans="3:18" ht="15" customHeight="1">
      <c r="C33" s="144"/>
      <c r="D33" s="145"/>
      <c r="E33" s="145"/>
      <c r="F33" s="145"/>
      <c r="G33" s="145"/>
      <c r="H33" s="145"/>
      <c r="I33" s="799" t="s">
        <v>94</v>
      </c>
      <c r="J33" s="766"/>
      <c r="K33" s="766"/>
      <c r="L33" s="767"/>
      <c r="M33" s="154">
        <v>0</v>
      </c>
      <c r="N33" s="147"/>
      <c r="O33" s="147"/>
      <c r="P33" s="147"/>
      <c r="Q33" s="147"/>
      <c r="R33" s="148"/>
    </row>
    <row r="34" spans="1:18" ht="15" customHeight="1">
      <c r="A34" s="131"/>
      <c r="B34" s="719"/>
      <c r="C34" s="719"/>
      <c r="D34" s="719"/>
      <c r="E34" s="719"/>
      <c r="F34" s="719"/>
      <c r="G34" s="357"/>
      <c r="H34" s="728" t="s">
        <v>93</v>
      </c>
      <c r="I34" s="729"/>
      <c r="J34" s="729"/>
      <c r="K34" s="730"/>
      <c r="L34" s="440"/>
      <c r="M34" s="276">
        <v>675647</v>
      </c>
      <c r="N34" s="147"/>
      <c r="O34" s="147"/>
      <c r="P34" s="147"/>
      <c r="Q34" s="147"/>
      <c r="R34" s="148"/>
    </row>
    <row r="35" spans="3:18" ht="13.5" thickBot="1">
      <c r="C35" s="726" t="s">
        <v>12</v>
      </c>
      <c r="D35" s="727"/>
      <c r="E35" s="727"/>
      <c r="F35" s="727"/>
      <c r="G35" s="727"/>
      <c r="H35" s="727"/>
      <c r="I35" s="727"/>
      <c r="J35" s="727"/>
      <c r="K35" s="727"/>
      <c r="L35" s="727"/>
      <c r="M35" s="139"/>
      <c r="N35" s="139">
        <f>SUM(N25)</f>
        <v>7580.498</v>
      </c>
      <c r="O35" s="139">
        <f>SUM(O25)</f>
        <v>7580.498</v>
      </c>
      <c r="P35" s="139">
        <f>SUM(P25)</f>
        <v>7580.498</v>
      </c>
      <c r="Q35" s="139">
        <f>SUM(Q25)</f>
        <v>7580.498</v>
      </c>
      <c r="R35" s="140">
        <f>SUM(R25)</f>
        <v>7580.498</v>
      </c>
    </row>
    <row r="36" spans="3:18" ht="13.5" thickBot="1">
      <c r="C36" s="155"/>
      <c r="D36" s="156"/>
      <c r="E36" s="157"/>
      <c r="F36" s="157"/>
      <c r="G36" s="157"/>
      <c r="H36" s="157"/>
      <c r="I36" s="157"/>
      <c r="J36" s="157"/>
      <c r="K36" s="157"/>
      <c r="L36" s="157"/>
      <c r="M36" s="158"/>
      <c r="N36" s="159"/>
      <c r="O36" s="159"/>
      <c r="P36" s="159"/>
      <c r="Q36" s="159"/>
      <c r="R36" s="159"/>
    </row>
    <row r="37" spans="3:18" ht="15" customHeight="1">
      <c r="C37" s="131"/>
      <c r="D37" s="777" t="s">
        <v>66</v>
      </c>
      <c r="E37" s="778"/>
      <c r="F37" s="778"/>
      <c r="G37" s="778"/>
      <c r="H37" s="778"/>
      <c r="I37" s="778"/>
      <c r="J37" s="778"/>
      <c r="K37" s="778"/>
      <c r="L37" s="778"/>
      <c r="M37" s="779"/>
      <c r="N37" s="159"/>
      <c r="O37" s="159"/>
      <c r="P37" s="159"/>
      <c r="Q37" s="159"/>
      <c r="R37" s="159"/>
    </row>
    <row r="38" spans="3:18" ht="15" customHeight="1">
      <c r="C38" s="131"/>
      <c r="D38" s="780"/>
      <c r="E38" s="781"/>
      <c r="F38" s="782"/>
      <c r="G38" s="720" t="s">
        <v>64</v>
      </c>
      <c r="H38" s="721"/>
      <c r="I38" s="721"/>
      <c r="J38" s="721"/>
      <c r="K38" s="721"/>
      <c r="L38" s="722"/>
      <c r="M38" s="133">
        <f>M39+M40+M41</f>
        <v>4105463</v>
      </c>
      <c r="N38" s="159"/>
      <c r="O38" s="159"/>
      <c r="P38" s="159"/>
      <c r="Q38" s="159"/>
      <c r="R38" s="159"/>
    </row>
    <row r="39" spans="3:18" ht="12.75">
      <c r="C39" s="131"/>
      <c r="D39" s="780"/>
      <c r="E39" s="781"/>
      <c r="F39" s="782"/>
      <c r="G39" s="780"/>
      <c r="H39" s="782"/>
      <c r="I39" s="135"/>
      <c r="J39" s="723" t="s">
        <v>13</v>
      </c>
      <c r="K39" s="724"/>
      <c r="L39" s="725"/>
      <c r="M39" s="141">
        <v>1914488</v>
      </c>
      <c r="N39" s="159"/>
      <c r="O39" s="159"/>
      <c r="P39" s="159"/>
      <c r="Q39" s="159"/>
      <c r="R39" s="159"/>
    </row>
    <row r="40" spans="3:18" ht="15" customHeight="1">
      <c r="C40" s="131"/>
      <c r="D40" s="780"/>
      <c r="E40" s="781"/>
      <c r="F40" s="782"/>
      <c r="G40" s="780"/>
      <c r="H40" s="782"/>
      <c r="I40" s="135"/>
      <c r="J40" s="723" t="s">
        <v>14</v>
      </c>
      <c r="K40" s="724"/>
      <c r="L40" s="725"/>
      <c r="M40" s="141">
        <v>500794</v>
      </c>
      <c r="N40" s="159"/>
      <c r="O40" s="159"/>
      <c r="P40" s="159"/>
      <c r="Q40" s="159"/>
      <c r="R40" s="159"/>
    </row>
    <row r="41" spans="3:18" ht="12.75">
      <c r="C41" s="362"/>
      <c r="D41" s="719"/>
      <c r="E41" s="719"/>
      <c r="F41" s="719"/>
      <c r="G41" s="719"/>
      <c r="H41" s="719"/>
      <c r="I41" s="135"/>
      <c r="J41" s="783" t="s">
        <v>15</v>
      </c>
      <c r="K41" s="783"/>
      <c r="L41" s="783"/>
      <c r="M41" s="141">
        <v>1690181</v>
      </c>
      <c r="N41" s="159"/>
      <c r="O41" s="159"/>
      <c r="P41" s="159"/>
      <c r="Q41" s="159"/>
      <c r="R41" s="159"/>
    </row>
    <row r="42" spans="3:18" ht="12.75">
      <c r="C42" s="275"/>
      <c r="D42" s="132"/>
      <c r="E42" s="132"/>
      <c r="F42" s="132"/>
      <c r="G42" s="132"/>
      <c r="H42" s="132"/>
      <c r="I42" s="793" t="s">
        <v>65</v>
      </c>
      <c r="J42" s="794"/>
      <c r="K42" s="795"/>
      <c r="L42" s="403"/>
      <c r="M42" s="276">
        <f>M43</f>
        <v>44900</v>
      </c>
      <c r="N42" s="159"/>
      <c r="O42" s="159"/>
      <c r="P42" s="159"/>
      <c r="Q42" s="159"/>
      <c r="R42" s="159"/>
    </row>
    <row r="43" spans="3:18" ht="12.75">
      <c r="C43" s="275"/>
      <c r="D43" s="132"/>
      <c r="E43" s="132"/>
      <c r="F43" s="132"/>
      <c r="G43" s="132"/>
      <c r="H43" s="132"/>
      <c r="I43" s="438"/>
      <c r="J43" s="815" t="s">
        <v>16</v>
      </c>
      <c r="K43" s="815"/>
      <c r="L43" s="439"/>
      <c r="M43" s="432">
        <v>44900</v>
      </c>
      <c r="N43" s="358"/>
      <c r="O43" s="358"/>
      <c r="P43" s="358"/>
      <c r="Q43" s="358"/>
      <c r="R43" s="358"/>
    </row>
    <row r="44" spans="3:18" ht="15" customHeight="1" thickBot="1">
      <c r="C44" s="774" t="s">
        <v>12</v>
      </c>
      <c r="D44" s="775"/>
      <c r="E44" s="775"/>
      <c r="F44" s="775"/>
      <c r="G44" s="775"/>
      <c r="H44" s="775"/>
      <c r="I44" s="775"/>
      <c r="J44" s="775"/>
      <c r="K44" s="775"/>
      <c r="L44" s="776"/>
      <c r="M44" s="139"/>
      <c r="N44" s="159"/>
      <c r="O44" s="159"/>
      <c r="P44" s="159"/>
      <c r="Q44" s="159"/>
      <c r="R44" s="159"/>
    </row>
    <row r="45" spans="3:18" ht="30.75" customHeight="1">
      <c r="C45" s="131"/>
      <c r="D45" s="777" t="s">
        <v>69</v>
      </c>
      <c r="E45" s="778"/>
      <c r="F45" s="778"/>
      <c r="G45" s="778"/>
      <c r="H45" s="778"/>
      <c r="I45" s="778"/>
      <c r="J45" s="778"/>
      <c r="K45" s="778"/>
      <c r="L45" s="778"/>
      <c r="M45" s="779"/>
      <c r="N45" s="159"/>
      <c r="O45" s="159"/>
      <c r="P45" s="159"/>
      <c r="Q45" s="159"/>
      <c r="R45" s="159"/>
    </row>
    <row r="46" spans="3:18" ht="15" customHeight="1">
      <c r="C46" s="131"/>
      <c r="D46" s="780"/>
      <c r="E46" s="781"/>
      <c r="F46" s="782"/>
      <c r="G46" s="720" t="s">
        <v>64</v>
      </c>
      <c r="H46" s="721"/>
      <c r="I46" s="721"/>
      <c r="J46" s="721"/>
      <c r="K46" s="721"/>
      <c r="L46" s="722"/>
      <c r="M46" s="133">
        <f>M47+M48+M49</f>
        <v>3426275</v>
      </c>
      <c r="N46" s="159"/>
      <c r="O46" s="159"/>
      <c r="P46" s="159"/>
      <c r="Q46" s="159"/>
      <c r="R46" s="159"/>
    </row>
    <row r="47" spans="3:18" ht="12.75">
      <c r="C47" s="131"/>
      <c r="D47" s="719"/>
      <c r="E47" s="719"/>
      <c r="F47" s="719"/>
      <c r="G47" s="719"/>
      <c r="H47" s="719"/>
      <c r="I47" s="135"/>
      <c r="J47" s="723" t="s">
        <v>13</v>
      </c>
      <c r="K47" s="724"/>
      <c r="L47" s="725"/>
      <c r="M47" s="141">
        <v>1922324</v>
      </c>
      <c r="N47" s="159"/>
      <c r="O47" s="159"/>
      <c r="P47" s="159"/>
      <c r="Q47" s="159"/>
      <c r="R47" s="159"/>
    </row>
    <row r="48" spans="3:18" ht="12.75">
      <c r="C48" s="131"/>
      <c r="D48" s="719"/>
      <c r="E48" s="719"/>
      <c r="F48" s="719"/>
      <c r="G48" s="719"/>
      <c r="H48" s="719"/>
      <c r="I48" s="135"/>
      <c r="J48" s="723" t="s">
        <v>14</v>
      </c>
      <c r="K48" s="724"/>
      <c r="L48" s="725"/>
      <c r="M48" s="141">
        <v>471269</v>
      </c>
      <c r="N48" s="159"/>
      <c r="O48" s="159"/>
      <c r="P48" s="159"/>
      <c r="Q48" s="159"/>
      <c r="R48" s="159"/>
    </row>
    <row r="49" spans="3:18" ht="12.75">
      <c r="C49" s="131"/>
      <c r="D49" s="719"/>
      <c r="E49" s="719"/>
      <c r="F49" s="719"/>
      <c r="G49" s="719"/>
      <c r="H49" s="719"/>
      <c r="I49" s="135"/>
      <c r="J49" s="723" t="s">
        <v>15</v>
      </c>
      <c r="K49" s="724"/>
      <c r="L49" s="725"/>
      <c r="M49" s="181">
        <v>1032682</v>
      </c>
      <c r="N49" s="182"/>
      <c r="O49" s="182"/>
      <c r="P49" s="182"/>
      <c r="Q49" s="182"/>
      <c r="R49" s="182"/>
    </row>
    <row r="50" spans="3:18" ht="12.75">
      <c r="C50" s="144"/>
      <c r="D50" s="145"/>
      <c r="E50" s="145"/>
      <c r="F50" s="145"/>
      <c r="G50" s="145"/>
      <c r="H50" s="145"/>
      <c r="I50" s="359"/>
      <c r="J50" s="728" t="s">
        <v>65</v>
      </c>
      <c r="K50" s="729"/>
      <c r="L50" s="293"/>
      <c r="M50" s="276">
        <f>M51</f>
        <v>243106</v>
      </c>
      <c r="N50" s="182"/>
      <c r="O50" s="182"/>
      <c r="P50" s="182"/>
      <c r="Q50" s="182"/>
      <c r="R50" s="182"/>
    </row>
    <row r="51" spans="3:18" ht="12.75">
      <c r="C51" s="144"/>
      <c r="D51" s="433"/>
      <c r="E51" s="433"/>
      <c r="F51" s="433"/>
      <c r="G51" s="433"/>
      <c r="H51" s="433"/>
      <c r="I51" s="434"/>
      <c r="J51" s="435" t="s">
        <v>16</v>
      </c>
      <c r="K51" s="436"/>
      <c r="L51" s="437"/>
      <c r="M51" s="354">
        <v>243106</v>
      </c>
      <c r="N51" s="358"/>
      <c r="O51" s="358"/>
      <c r="P51" s="358"/>
      <c r="Q51" s="358"/>
      <c r="R51" s="358"/>
    </row>
    <row r="52" spans="3:18" ht="13.5" thickBot="1">
      <c r="C52" s="726" t="s">
        <v>12</v>
      </c>
      <c r="D52" s="727"/>
      <c r="E52" s="727"/>
      <c r="F52" s="727"/>
      <c r="G52" s="727"/>
      <c r="H52" s="727"/>
      <c r="I52" s="727"/>
      <c r="J52" s="727"/>
      <c r="K52" s="727"/>
      <c r="L52" s="727"/>
      <c r="M52" s="139"/>
      <c r="N52" s="159"/>
      <c r="O52" s="159"/>
      <c r="P52" s="159"/>
      <c r="Q52" s="159"/>
      <c r="R52" s="159"/>
    </row>
    <row r="53" spans="3:18" ht="12.75">
      <c r="C53" s="131"/>
      <c r="D53" s="750" t="s">
        <v>70</v>
      </c>
      <c r="E53" s="751"/>
      <c r="F53" s="751"/>
      <c r="G53" s="751"/>
      <c r="H53" s="751"/>
      <c r="I53" s="751"/>
      <c r="J53" s="751"/>
      <c r="K53" s="751"/>
      <c r="L53" s="751"/>
      <c r="M53" s="752"/>
      <c r="N53" s="129"/>
      <c r="O53" s="129"/>
      <c r="P53" s="129"/>
      <c r="Q53" s="129"/>
      <c r="R53" s="129"/>
    </row>
    <row r="54" spans="3:18" ht="12.75">
      <c r="C54" s="131"/>
      <c r="D54" s="719"/>
      <c r="E54" s="719"/>
      <c r="F54" s="719"/>
      <c r="G54" s="720" t="s">
        <v>64</v>
      </c>
      <c r="H54" s="721"/>
      <c r="I54" s="721"/>
      <c r="J54" s="721"/>
      <c r="K54" s="721"/>
      <c r="L54" s="722"/>
      <c r="M54" s="133">
        <f>M55+M56+M57</f>
        <v>10649843</v>
      </c>
      <c r="N54" s="160"/>
      <c r="O54" s="160"/>
      <c r="P54" s="160"/>
      <c r="Q54" s="160"/>
      <c r="R54" s="160"/>
    </row>
    <row r="55" spans="3:18" ht="12.75">
      <c r="C55" s="131"/>
      <c r="D55" s="719"/>
      <c r="E55" s="719"/>
      <c r="F55" s="719"/>
      <c r="G55" s="719"/>
      <c r="H55" s="719"/>
      <c r="I55" s="135"/>
      <c r="J55" s="723" t="s">
        <v>13</v>
      </c>
      <c r="K55" s="724"/>
      <c r="L55" s="725"/>
      <c r="M55" s="141">
        <v>0</v>
      </c>
      <c r="N55" s="160"/>
      <c r="O55" s="160"/>
      <c r="P55" s="160"/>
      <c r="Q55" s="160"/>
      <c r="R55" s="160"/>
    </row>
    <row r="56" spans="3:18" ht="12.75">
      <c r="C56" s="131"/>
      <c r="D56" s="719"/>
      <c r="E56" s="719"/>
      <c r="F56" s="719"/>
      <c r="G56" s="719"/>
      <c r="H56" s="719"/>
      <c r="I56" s="135"/>
      <c r="J56" s="723" t="s">
        <v>14</v>
      </c>
      <c r="K56" s="724"/>
      <c r="L56" s="725"/>
      <c r="M56" s="141">
        <v>0</v>
      </c>
      <c r="N56" s="160"/>
      <c r="O56" s="160"/>
      <c r="P56" s="160"/>
      <c r="Q56" s="160"/>
      <c r="R56" s="160"/>
    </row>
    <row r="57" spans="3:18" ht="12.75">
      <c r="C57" s="131"/>
      <c r="D57" s="719"/>
      <c r="E57" s="719"/>
      <c r="F57" s="719"/>
      <c r="G57" s="719"/>
      <c r="H57" s="719"/>
      <c r="I57" s="135"/>
      <c r="J57" s="723" t="s">
        <v>15</v>
      </c>
      <c r="K57" s="724"/>
      <c r="L57" s="725"/>
      <c r="M57" s="143">
        <v>10649843</v>
      </c>
      <c r="N57" s="160"/>
      <c r="O57" s="160"/>
      <c r="P57" s="160"/>
      <c r="Q57" s="160"/>
      <c r="R57" s="160"/>
    </row>
    <row r="58" spans="3:18" ht="13.5" thickBot="1">
      <c r="C58" s="726" t="s">
        <v>12</v>
      </c>
      <c r="D58" s="727"/>
      <c r="E58" s="727"/>
      <c r="F58" s="727"/>
      <c r="G58" s="727"/>
      <c r="H58" s="727"/>
      <c r="I58" s="727"/>
      <c r="J58" s="727"/>
      <c r="K58" s="727"/>
      <c r="L58" s="727"/>
      <c r="M58" s="139"/>
      <c r="N58" s="129"/>
      <c r="O58" s="129"/>
      <c r="P58" s="129"/>
      <c r="Q58" s="129"/>
      <c r="R58" s="129"/>
    </row>
    <row r="59" spans="3:18" ht="29.25" customHeight="1">
      <c r="C59" s="131"/>
      <c r="D59" s="750" t="s">
        <v>71</v>
      </c>
      <c r="E59" s="751"/>
      <c r="F59" s="751"/>
      <c r="G59" s="751"/>
      <c r="H59" s="751"/>
      <c r="I59" s="751"/>
      <c r="J59" s="751"/>
      <c r="K59" s="751"/>
      <c r="L59" s="751"/>
      <c r="M59" s="752"/>
      <c r="N59" s="129"/>
      <c r="O59" s="129"/>
      <c r="P59" s="129"/>
      <c r="Q59" s="129"/>
      <c r="R59" s="129"/>
    </row>
    <row r="60" spans="3:18" ht="12.75">
      <c r="C60" s="131"/>
      <c r="D60" s="719"/>
      <c r="E60" s="719"/>
      <c r="F60" s="719"/>
      <c r="G60" s="720" t="s">
        <v>64</v>
      </c>
      <c r="H60" s="721"/>
      <c r="I60" s="721"/>
      <c r="J60" s="721"/>
      <c r="K60" s="721"/>
      <c r="L60" s="722"/>
      <c r="M60" s="133">
        <f>M61+M62+M63</f>
        <v>182000</v>
      </c>
      <c r="N60" s="160"/>
      <c r="O60" s="160"/>
      <c r="P60" s="160"/>
      <c r="Q60" s="160"/>
      <c r="R60" s="160"/>
    </row>
    <row r="61" spans="3:18" ht="12.75">
      <c r="C61" s="131"/>
      <c r="D61" s="719"/>
      <c r="E61" s="719"/>
      <c r="F61" s="719"/>
      <c r="G61" s="719"/>
      <c r="H61" s="719"/>
      <c r="I61" s="135"/>
      <c r="J61" s="723" t="s">
        <v>13</v>
      </c>
      <c r="K61" s="724"/>
      <c r="L61" s="725"/>
      <c r="M61" s="141">
        <v>0</v>
      </c>
      <c r="N61" s="160"/>
      <c r="O61" s="160"/>
      <c r="P61" s="160"/>
      <c r="Q61" s="160"/>
      <c r="R61" s="160"/>
    </row>
    <row r="62" spans="3:18" ht="12.75">
      <c r="C62" s="131"/>
      <c r="D62" s="719"/>
      <c r="E62" s="719"/>
      <c r="F62" s="719"/>
      <c r="G62" s="719"/>
      <c r="H62" s="719"/>
      <c r="I62" s="135"/>
      <c r="J62" s="723" t="s">
        <v>14</v>
      </c>
      <c r="K62" s="724"/>
      <c r="L62" s="725"/>
      <c r="M62" s="141">
        <v>0</v>
      </c>
      <c r="N62" s="160"/>
      <c r="O62" s="160"/>
      <c r="P62" s="160"/>
      <c r="Q62" s="160"/>
      <c r="R62" s="160"/>
    </row>
    <row r="63" spans="3:18" ht="12.75">
      <c r="C63" s="131"/>
      <c r="D63" s="719"/>
      <c r="E63" s="719"/>
      <c r="F63" s="719"/>
      <c r="G63" s="719"/>
      <c r="H63" s="719"/>
      <c r="I63" s="135"/>
      <c r="J63" s="723" t="s">
        <v>15</v>
      </c>
      <c r="K63" s="724"/>
      <c r="L63" s="725"/>
      <c r="M63" s="141">
        <v>182000</v>
      </c>
      <c r="N63" s="160"/>
      <c r="O63" s="160"/>
      <c r="P63" s="160"/>
      <c r="Q63" s="160"/>
      <c r="R63" s="160"/>
    </row>
    <row r="64" spans="3:18" ht="13.5" thickBot="1">
      <c r="C64" s="726" t="s">
        <v>12</v>
      </c>
      <c r="D64" s="727"/>
      <c r="E64" s="727"/>
      <c r="F64" s="727"/>
      <c r="G64" s="727"/>
      <c r="H64" s="727"/>
      <c r="I64" s="727"/>
      <c r="J64" s="727"/>
      <c r="K64" s="727"/>
      <c r="L64" s="727"/>
      <c r="M64" s="139"/>
      <c r="N64" s="129"/>
      <c r="O64" s="129"/>
      <c r="P64" s="129"/>
      <c r="Q64" s="129"/>
      <c r="R64" s="129"/>
    </row>
    <row r="65" spans="3:18" ht="12.75">
      <c r="C65" s="131"/>
      <c r="D65" s="750" t="s">
        <v>243</v>
      </c>
      <c r="E65" s="751"/>
      <c r="F65" s="751"/>
      <c r="G65" s="751"/>
      <c r="H65" s="751"/>
      <c r="I65" s="751"/>
      <c r="J65" s="751"/>
      <c r="K65" s="751"/>
      <c r="L65" s="751"/>
      <c r="M65" s="752"/>
      <c r="N65" s="129"/>
      <c r="O65" s="129"/>
      <c r="P65" s="129"/>
      <c r="Q65" s="129"/>
      <c r="R65" s="129"/>
    </row>
    <row r="66" spans="3:18" ht="12.75">
      <c r="C66" s="131"/>
      <c r="D66" s="719"/>
      <c r="E66" s="719"/>
      <c r="F66" s="719"/>
      <c r="G66" s="720" t="s">
        <v>64</v>
      </c>
      <c r="H66" s="721"/>
      <c r="I66" s="721"/>
      <c r="J66" s="721"/>
      <c r="K66" s="721"/>
      <c r="L66" s="722"/>
      <c r="M66" s="133">
        <f>M67+M68+M69</f>
        <v>264578</v>
      </c>
      <c r="N66" s="160"/>
      <c r="O66" s="160"/>
      <c r="P66" s="160"/>
      <c r="Q66" s="160"/>
      <c r="R66" s="160"/>
    </row>
    <row r="67" spans="3:18" ht="12.75">
      <c r="C67" s="131"/>
      <c r="D67" s="719"/>
      <c r="E67" s="719"/>
      <c r="F67" s="719"/>
      <c r="G67" s="719"/>
      <c r="H67" s="719"/>
      <c r="I67" s="135"/>
      <c r="J67" s="723" t="s">
        <v>13</v>
      </c>
      <c r="K67" s="724"/>
      <c r="L67" s="725"/>
      <c r="M67" s="141">
        <v>0</v>
      </c>
      <c r="N67" s="160"/>
      <c r="O67" s="160"/>
      <c r="P67" s="160"/>
      <c r="Q67" s="160"/>
      <c r="R67" s="160"/>
    </row>
    <row r="68" spans="3:18" ht="12.75">
      <c r="C68" s="131"/>
      <c r="D68" s="719"/>
      <c r="E68" s="719"/>
      <c r="F68" s="719"/>
      <c r="G68" s="719"/>
      <c r="H68" s="719"/>
      <c r="I68" s="135"/>
      <c r="J68" s="723" t="s">
        <v>14</v>
      </c>
      <c r="K68" s="724"/>
      <c r="L68" s="725"/>
      <c r="M68" s="141">
        <v>0</v>
      </c>
      <c r="N68" s="160"/>
      <c r="O68" s="160"/>
      <c r="P68" s="160"/>
      <c r="Q68" s="160"/>
      <c r="R68" s="160"/>
    </row>
    <row r="69" spans="3:18" ht="12.75">
      <c r="C69" s="131"/>
      <c r="D69" s="719"/>
      <c r="E69" s="719"/>
      <c r="F69" s="719"/>
      <c r="G69" s="719"/>
      <c r="H69" s="719"/>
      <c r="I69" s="135"/>
      <c r="J69" s="723" t="s">
        <v>15</v>
      </c>
      <c r="K69" s="724"/>
      <c r="L69" s="725"/>
      <c r="M69" s="141">
        <v>264578</v>
      </c>
      <c r="N69" s="160"/>
      <c r="O69" s="160"/>
      <c r="P69" s="160"/>
      <c r="Q69" s="160"/>
      <c r="R69" s="160"/>
    </row>
    <row r="70" spans="3:18" ht="12.75">
      <c r="C70" s="144"/>
      <c r="D70" s="145"/>
      <c r="E70" s="145"/>
      <c r="F70" s="145"/>
      <c r="G70" s="145"/>
      <c r="H70" s="145"/>
      <c r="I70" s="765" t="s">
        <v>65</v>
      </c>
      <c r="J70" s="766"/>
      <c r="K70" s="766"/>
      <c r="L70" s="767"/>
      <c r="M70" s="154">
        <f>M71</f>
        <v>0</v>
      </c>
      <c r="N70" s="160"/>
      <c r="O70" s="160"/>
      <c r="P70" s="160"/>
      <c r="Q70" s="160"/>
      <c r="R70" s="160"/>
    </row>
    <row r="71" spans="3:18" ht="12.75">
      <c r="C71" s="144"/>
      <c r="D71" s="145"/>
      <c r="E71" s="145"/>
      <c r="F71" s="145"/>
      <c r="G71" s="145"/>
      <c r="H71" s="145"/>
      <c r="I71" s="149"/>
      <c r="J71" s="150" t="s">
        <v>17</v>
      </c>
      <c r="K71" s="151"/>
      <c r="L71" s="152"/>
      <c r="M71" s="147">
        <v>0</v>
      </c>
      <c r="N71" s="160"/>
      <c r="O71" s="160"/>
      <c r="P71" s="160"/>
      <c r="Q71" s="160"/>
      <c r="R71" s="160"/>
    </row>
    <row r="72" spans="3:18" ht="13.5" thickBot="1">
      <c r="C72" s="726" t="s">
        <v>12</v>
      </c>
      <c r="D72" s="727"/>
      <c r="E72" s="727"/>
      <c r="F72" s="727"/>
      <c r="G72" s="727"/>
      <c r="H72" s="727"/>
      <c r="I72" s="727"/>
      <c r="J72" s="727"/>
      <c r="K72" s="727"/>
      <c r="L72" s="727"/>
      <c r="M72" s="139"/>
      <c r="N72" s="129"/>
      <c r="O72" s="129"/>
      <c r="P72" s="129"/>
      <c r="Q72" s="129"/>
      <c r="R72" s="129"/>
    </row>
    <row r="73" spans="3:18" ht="12.75">
      <c r="C73" s="131"/>
      <c r="D73" s="750" t="s">
        <v>128</v>
      </c>
      <c r="E73" s="751"/>
      <c r="F73" s="751"/>
      <c r="G73" s="751"/>
      <c r="H73" s="751"/>
      <c r="I73" s="751"/>
      <c r="J73" s="751"/>
      <c r="K73" s="751"/>
      <c r="L73" s="751"/>
      <c r="M73" s="752"/>
      <c r="N73" s="129"/>
      <c r="O73" s="129"/>
      <c r="P73" s="129"/>
      <c r="Q73" s="129"/>
      <c r="R73" s="129"/>
    </row>
    <row r="74" spans="3:18" ht="12.75">
      <c r="C74" s="131"/>
      <c r="D74" s="719"/>
      <c r="E74" s="719"/>
      <c r="F74" s="719"/>
      <c r="G74" s="720" t="s">
        <v>64</v>
      </c>
      <c r="H74" s="721"/>
      <c r="I74" s="721"/>
      <c r="J74" s="721"/>
      <c r="K74" s="721"/>
      <c r="L74" s="722"/>
      <c r="M74" s="133">
        <f>M75+M76+M77</f>
        <v>80000</v>
      </c>
      <c r="N74" s="160"/>
      <c r="O74" s="160"/>
      <c r="P74" s="160"/>
      <c r="Q74" s="160"/>
      <c r="R74" s="160"/>
    </row>
    <row r="75" spans="3:18" ht="12.75">
      <c r="C75" s="131"/>
      <c r="D75" s="719"/>
      <c r="E75" s="719"/>
      <c r="F75" s="719"/>
      <c r="G75" s="719"/>
      <c r="H75" s="719"/>
      <c r="I75" s="135"/>
      <c r="J75" s="723" t="s">
        <v>13</v>
      </c>
      <c r="K75" s="724"/>
      <c r="L75" s="725"/>
      <c r="M75" s="141">
        <v>0</v>
      </c>
      <c r="N75" s="160"/>
      <c r="O75" s="160"/>
      <c r="P75" s="160"/>
      <c r="Q75" s="160"/>
      <c r="R75" s="160"/>
    </row>
    <row r="76" spans="3:18" ht="12.75">
      <c r="C76" s="131"/>
      <c r="D76" s="719"/>
      <c r="E76" s="719"/>
      <c r="F76" s="719"/>
      <c r="G76" s="719"/>
      <c r="H76" s="719"/>
      <c r="I76" s="135"/>
      <c r="J76" s="723" t="s">
        <v>14</v>
      </c>
      <c r="K76" s="724"/>
      <c r="L76" s="725"/>
      <c r="M76" s="141">
        <v>0</v>
      </c>
      <c r="N76" s="160"/>
      <c r="O76" s="160"/>
      <c r="P76" s="160"/>
      <c r="Q76" s="160"/>
      <c r="R76" s="160"/>
    </row>
    <row r="77" spans="3:18" ht="12.75">
      <c r="C77" s="131"/>
      <c r="D77" s="719"/>
      <c r="E77" s="719"/>
      <c r="F77" s="719"/>
      <c r="G77" s="719"/>
      <c r="H77" s="719"/>
      <c r="I77" s="135"/>
      <c r="J77" s="723" t="s">
        <v>15</v>
      </c>
      <c r="K77" s="724"/>
      <c r="L77" s="725"/>
      <c r="M77" s="141">
        <v>80000</v>
      </c>
      <c r="N77" s="160"/>
      <c r="O77" s="160"/>
      <c r="P77" s="160"/>
      <c r="Q77" s="160"/>
      <c r="R77" s="160"/>
    </row>
    <row r="78" spans="3:18" ht="12.75">
      <c r="C78" s="144"/>
      <c r="D78" s="145"/>
      <c r="E78" s="145"/>
      <c r="F78" s="145"/>
      <c r="G78" s="145"/>
      <c r="H78" s="145"/>
      <c r="I78" s="765" t="s">
        <v>65</v>
      </c>
      <c r="J78" s="766"/>
      <c r="K78" s="766"/>
      <c r="L78" s="767"/>
      <c r="M78" s="154">
        <f>M79</f>
        <v>61380</v>
      </c>
      <c r="N78" s="160"/>
      <c r="O78" s="160"/>
      <c r="P78" s="160"/>
      <c r="Q78" s="160"/>
      <c r="R78" s="160"/>
    </row>
    <row r="79" spans="3:18" ht="12.75">
      <c r="C79" s="144"/>
      <c r="D79" s="145"/>
      <c r="E79" s="145"/>
      <c r="F79" s="145"/>
      <c r="G79" s="145"/>
      <c r="H79" s="145"/>
      <c r="I79" s="149"/>
      <c r="J79" s="150" t="s">
        <v>16</v>
      </c>
      <c r="K79" s="151"/>
      <c r="L79" s="152"/>
      <c r="M79" s="147">
        <v>61380</v>
      </c>
      <c r="N79" s="160"/>
      <c r="O79" s="160"/>
      <c r="P79" s="160"/>
      <c r="Q79" s="160"/>
      <c r="R79" s="160"/>
    </row>
    <row r="80" spans="3:18" ht="13.5" thickBot="1">
      <c r="C80" s="726" t="s">
        <v>12</v>
      </c>
      <c r="D80" s="727"/>
      <c r="E80" s="727"/>
      <c r="F80" s="727"/>
      <c r="G80" s="727"/>
      <c r="H80" s="727"/>
      <c r="I80" s="727"/>
      <c r="J80" s="727"/>
      <c r="K80" s="727"/>
      <c r="L80" s="727"/>
      <c r="M80" s="139"/>
      <c r="N80" s="129"/>
      <c r="O80" s="129"/>
      <c r="P80" s="129"/>
      <c r="Q80" s="129"/>
      <c r="R80" s="129"/>
    </row>
    <row r="81" spans="3:18" ht="12.75">
      <c r="C81" s="131"/>
      <c r="D81" s="750" t="s">
        <v>72</v>
      </c>
      <c r="E81" s="751"/>
      <c r="F81" s="751"/>
      <c r="G81" s="751"/>
      <c r="H81" s="751"/>
      <c r="I81" s="751"/>
      <c r="J81" s="751"/>
      <c r="K81" s="751"/>
      <c r="L81" s="751"/>
      <c r="M81" s="752"/>
      <c r="N81" s="129"/>
      <c r="O81" s="129"/>
      <c r="P81" s="129"/>
      <c r="Q81" s="129"/>
      <c r="R81" s="129"/>
    </row>
    <row r="82" spans="3:18" ht="12.75">
      <c r="C82" s="131"/>
      <c r="D82" s="719"/>
      <c r="E82" s="719"/>
      <c r="F82" s="719"/>
      <c r="G82" s="720" t="s">
        <v>64</v>
      </c>
      <c r="H82" s="721"/>
      <c r="I82" s="721"/>
      <c r="J82" s="721"/>
      <c r="K82" s="721"/>
      <c r="L82" s="722"/>
      <c r="M82" s="133">
        <f>M83+M84+M85</f>
        <v>1931733</v>
      </c>
      <c r="N82" s="160"/>
      <c r="O82" s="160"/>
      <c r="P82" s="160"/>
      <c r="Q82" s="160"/>
      <c r="R82" s="160"/>
    </row>
    <row r="83" spans="3:18" ht="12.75">
      <c r="C83" s="131"/>
      <c r="D83" s="719"/>
      <c r="E83" s="719"/>
      <c r="F83" s="719"/>
      <c r="G83" s="719"/>
      <c r="H83" s="719"/>
      <c r="I83" s="135"/>
      <c r="J83" s="723" t="s">
        <v>13</v>
      </c>
      <c r="K83" s="724"/>
      <c r="L83" s="725"/>
      <c r="M83" s="141">
        <v>1523305</v>
      </c>
      <c r="N83" s="160"/>
      <c r="O83" s="160"/>
      <c r="P83" s="160"/>
      <c r="Q83" s="160"/>
      <c r="R83" s="160"/>
    </row>
    <row r="84" spans="3:18" ht="12.75">
      <c r="C84" s="131"/>
      <c r="D84" s="719"/>
      <c r="E84" s="719"/>
      <c r="F84" s="719"/>
      <c r="G84" s="719"/>
      <c r="H84" s="719"/>
      <c r="I84" s="135"/>
      <c r="J84" s="723" t="s">
        <v>14</v>
      </c>
      <c r="K84" s="724"/>
      <c r="L84" s="725"/>
      <c r="M84" s="141">
        <v>396524</v>
      </c>
      <c r="N84" s="160"/>
      <c r="O84" s="160"/>
      <c r="P84" s="160"/>
      <c r="Q84" s="160"/>
      <c r="R84" s="160"/>
    </row>
    <row r="85" spans="3:18" ht="12.75">
      <c r="C85" s="131"/>
      <c r="D85" s="719"/>
      <c r="E85" s="719"/>
      <c r="F85" s="719"/>
      <c r="G85" s="719"/>
      <c r="H85" s="719"/>
      <c r="I85" s="135"/>
      <c r="J85" s="723" t="s">
        <v>15</v>
      </c>
      <c r="K85" s="724"/>
      <c r="L85" s="725"/>
      <c r="M85" s="141">
        <v>11904</v>
      </c>
      <c r="N85" s="160"/>
      <c r="O85" s="160"/>
      <c r="P85" s="160"/>
      <c r="Q85" s="160"/>
      <c r="R85" s="160"/>
    </row>
    <row r="86" spans="3:18" ht="13.5" thickBot="1">
      <c r="C86" s="726" t="s">
        <v>12</v>
      </c>
      <c r="D86" s="727"/>
      <c r="E86" s="727"/>
      <c r="F86" s="727"/>
      <c r="G86" s="727"/>
      <c r="H86" s="727"/>
      <c r="I86" s="727"/>
      <c r="J86" s="727"/>
      <c r="K86" s="727"/>
      <c r="L86" s="727"/>
      <c r="M86" s="139"/>
      <c r="N86" s="129"/>
      <c r="O86" s="129"/>
      <c r="P86" s="129"/>
      <c r="Q86" s="129"/>
      <c r="R86" s="129"/>
    </row>
    <row r="87" spans="3:18" ht="12.75">
      <c r="C87" s="131"/>
      <c r="D87" s="750" t="s">
        <v>73</v>
      </c>
      <c r="E87" s="751"/>
      <c r="F87" s="751"/>
      <c r="G87" s="751"/>
      <c r="H87" s="751"/>
      <c r="I87" s="751"/>
      <c r="J87" s="751"/>
      <c r="K87" s="751"/>
      <c r="L87" s="751"/>
      <c r="M87" s="752"/>
      <c r="N87" s="129"/>
      <c r="O87" s="129"/>
      <c r="P87" s="129"/>
      <c r="Q87" s="129"/>
      <c r="R87" s="129"/>
    </row>
    <row r="88" spans="3:18" ht="12.75">
      <c r="C88" s="131"/>
      <c r="D88" s="719"/>
      <c r="E88" s="719"/>
      <c r="F88" s="719"/>
      <c r="G88" s="720" t="s">
        <v>64</v>
      </c>
      <c r="H88" s="721"/>
      <c r="I88" s="721"/>
      <c r="J88" s="721"/>
      <c r="K88" s="721"/>
      <c r="L88" s="722"/>
      <c r="M88" s="133">
        <f>M89+M90+M91</f>
        <v>200000</v>
      </c>
      <c r="N88" s="160"/>
      <c r="O88" s="160"/>
      <c r="P88" s="160"/>
      <c r="Q88" s="160"/>
      <c r="R88" s="160"/>
    </row>
    <row r="89" spans="3:18" ht="12.75">
      <c r="C89" s="131"/>
      <c r="D89" s="719"/>
      <c r="E89" s="719"/>
      <c r="F89" s="719"/>
      <c r="G89" s="719"/>
      <c r="H89" s="719"/>
      <c r="I89" s="135"/>
      <c r="J89" s="723" t="s">
        <v>13</v>
      </c>
      <c r="K89" s="724"/>
      <c r="L89" s="725"/>
      <c r="M89" s="141">
        <v>0</v>
      </c>
      <c r="N89" s="160"/>
      <c r="O89" s="160"/>
      <c r="P89" s="160"/>
      <c r="Q89" s="160"/>
      <c r="R89" s="160"/>
    </row>
    <row r="90" spans="3:18" ht="12.75">
      <c r="C90" s="131"/>
      <c r="D90" s="719"/>
      <c r="E90" s="719"/>
      <c r="F90" s="719"/>
      <c r="G90" s="719"/>
      <c r="H90" s="719"/>
      <c r="I90" s="135"/>
      <c r="J90" s="723" t="s">
        <v>14</v>
      </c>
      <c r="K90" s="724"/>
      <c r="L90" s="725"/>
      <c r="M90" s="141">
        <v>0</v>
      </c>
      <c r="N90" s="160"/>
      <c r="O90" s="160"/>
      <c r="P90" s="160"/>
      <c r="Q90" s="160"/>
      <c r="R90" s="160"/>
    </row>
    <row r="91" spans="3:18" ht="12.75">
      <c r="C91" s="131"/>
      <c r="D91" s="719"/>
      <c r="E91" s="719"/>
      <c r="F91" s="719"/>
      <c r="G91" s="719"/>
      <c r="H91" s="719"/>
      <c r="I91" s="135"/>
      <c r="J91" s="723" t="s">
        <v>15</v>
      </c>
      <c r="K91" s="724"/>
      <c r="L91" s="725"/>
      <c r="M91" s="141">
        <v>200000</v>
      </c>
      <c r="N91" s="160"/>
      <c r="O91" s="160"/>
      <c r="P91" s="160"/>
      <c r="Q91" s="160"/>
      <c r="R91" s="160"/>
    </row>
    <row r="92" spans="3:18" ht="13.5" thickBot="1">
      <c r="C92" s="726" t="s">
        <v>12</v>
      </c>
      <c r="D92" s="727"/>
      <c r="E92" s="727"/>
      <c r="F92" s="727"/>
      <c r="G92" s="727"/>
      <c r="H92" s="727"/>
      <c r="I92" s="727"/>
      <c r="J92" s="727"/>
      <c r="K92" s="727"/>
      <c r="L92" s="727"/>
      <c r="M92" s="139"/>
      <c r="N92" s="129"/>
      <c r="O92" s="129"/>
      <c r="P92" s="129"/>
      <c r="Q92" s="129"/>
      <c r="R92" s="129"/>
    </row>
    <row r="93" spans="3:18" ht="32.25" customHeight="1">
      <c r="C93" s="131"/>
      <c r="D93" s="750" t="s">
        <v>248</v>
      </c>
      <c r="E93" s="751"/>
      <c r="F93" s="751"/>
      <c r="G93" s="751"/>
      <c r="H93" s="751"/>
      <c r="I93" s="751"/>
      <c r="J93" s="751"/>
      <c r="K93" s="751"/>
      <c r="L93" s="751"/>
      <c r="M93" s="752"/>
      <c r="N93" s="129"/>
      <c r="O93" s="129"/>
      <c r="P93" s="129"/>
      <c r="Q93" s="129"/>
      <c r="R93" s="129"/>
    </row>
    <row r="94" spans="3:18" ht="12.75">
      <c r="C94" s="131"/>
      <c r="D94" s="719"/>
      <c r="E94" s="719"/>
      <c r="F94" s="719"/>
      <c r="G94" s="720" t="s">
        <v>64</v>
      </c>
      <c r="H94" s="721"/>
      <c r="I94" s="721"/>
      <c r="J94" s="721"/>
      <c r="K94" s="721"/>
      <c r="L94" s="722"/>
      <c r="M94" s="133">
        <f>M95+M96+M97</f>
        <v>418986</v>
      </c>
      <c r="N94" s="160"/>
      <c r="O94" s="160"/>
      <c r="P94" s="160"/>
      <c r="Q94" s="160"/>
      <c r="R94" s="160"/>
    </row>
    <row r="95" spans="3:18" ht="12.75">
      <c r="C95" s="131"/>
      <c r="D95" s="719"/>
      <c r="E95" s="719"/>
      <c r="F95" s="719"/>
      <c r="G95" s="719"/>
      <c r="H95" s="719"/>
      <c r="I95" s="135"/>
      <c r="J95" s="723" t="s">
        <v>13</v>
      </c>
      <c r="K95" s="724"/>
      <c r="L95" s="725"/>
      <c r="M95" s="141">
        <v>0</v>
      </c>
      <c r="N95" s="160"/>
      <c r="O95" s="160"/>
      <c r="P95" s="160"/>
      <c r="Q95" s="160"/>
      <c r="R95" s="160"/>
    </row>
    <row r="96" spans="3:18" ht="12.75">
      <c r="C96" s="131"/>
      <c r="D96" s="719"/>
      <c r="E96" s="719"/>
      <c r="F96" s="719"/>
      <c r="G96" s="719"/>
      <c r="H96" s="719"/>
      <c r="I96" s="135"/>
      <c r="J96" s="723" t="s">
        <v>14</v>
      </c>
      <c r="K96" s="724"/>
      <c r="L96" s="725"/>
      <c r="M96" s="141">
        <v>0</v>
      </c>
      <c r="N96" s="160"/>
      <c r="O96" s="160"/>
      <c r="P96" s="160"/>
      <c r="Q96" s="160"/>
      <c r="R96" s="160"/>
    </row>
    <row r="97" spans="3:18" ht="12.75">
      <c r="C97" s="131"/>
      <c r="D97" s="719"/>
      <c r="E97" s="719"/>
      <c r="F97" s="719"/>
      <c r="G97" s="719"/>
      <c r="H97" s="719"/>
      <c r="I97" s="135"/>
      <c r="J97" s="723" t="s">
        <v>15</v>
      </c>
      <c r="K97" s="724"/>
      <c r="L97" s="725"/>
      <c r="M97" s="180">
        <v>418986</v>
      </c>
      <c r="N97" s="160"/>
      <c r="O97" s="160"/>
      <c r="P97" s="160"/>
      <c r="Q97" s="160"/>
      <c r="R97" s="160"/>
    </row>
    <row r="98" spans="3:18" ht="12.75">
      <c r="C98" s="144"/>
      <c r="D98" s="145"/>
      <c r="E98" s="145"/>
      <c r="F98" s="145"/>
      <c r="G98" s="145"/>
      <c r="H98" s="145"/>
      <c r="I98" s="149"/>
      <c r="J98" s="771" t="s">
        <v>65</v>
      </c>
      <c r="K98" s="772"/>
      <c r="L98" s="773"/>
      <c r="M98" s="154">
        <f>M99</f>
        <v>339704</v>
      </c>
      <c r="N98" s="160"/>
      <c r="O98" s="160"/>
      <c r="P98" s="160"/>
      <c r="Q98" s="160"/>
      <c r="R98" s="160"/>
    </row>
    <row r="99" spans="3:18" ht="12.75">
      <c r="C99" s="144"/>
      <c r="D99" s="145"/>
      <c r="E99" s="145"/>
      <c r="F99" s="145"/>
      <c r="G99" s="145"/>
      <c r="H99" s="145"/>
      <c r="I99" s="149"/>
      <c r="J99" s="723" t="s">
        <v>16</v>
      </c>
      <c r="K99" s="724"/>
      <c r="L99" s="725"/>
      <c r="M99" s="153">
        <v>339704</v>
      </c>
      <c r="N99" s="160"/>
      <c r="O99" s="160"/>
      <c r="P99" s="160"/>
      <c r="Q99" s="160"/>
      <c r="R99" s="160"/>
    </row>
    <row r="100" spans="3:18" ht="13.5" thickBot="1">
      <c r="C100" s="726" t="s">
        <v>12</v>
      </c>
      <c r="D100" s="727"/>
      <c r="E100" s="727"/>
      <c r="F100" s="727"/>
      <c r="G100" s="727"/>
      <c r="H100" s="727"/>
      <c r="I100" s="727"/>
      <c r="J100" s="727"/>
      <c r="K100" s="727"/>
      <c r="L100" s="727"/>
      <c r="M100" s="139"/>
      <c r="N100" s="129"/>
      <c r="O100" s="129"/>
      <c r="P100" s="129"/>
      <c r="Q100" s="129"/>
      <c r="R100" s="129"/>
    </row>
    <row r="101" spans="3:18" ht="12.75">
      <c r="C101" s="131"/>
      <c r="D101" s="750" t="s">
        <v>247</v>
      </c>
      <c r="E101" s="751"/>
      <c r="F101" s="751"/>
      <c r="G101" s="751"/>
      <c r="H101" s="751"/>
      <c r="I101" s="751"/>
      <c r="J101" s="751"/>
      <c r="K101" s="751"/>
      <c r="L101" s="751"/>
      <c r="M101" s="752"/>
      <c r="N101" s="129"/>
      <c r="O101" s="129"/>
      <c r="P101" s="129"/>
      <c r="Q101" s="129"/>
      <c r="R101" s="129"/>
    </row>
    <row r="102" spans="3:18" ht="12.75">
      <c r="C102" s="131"/>
      <c r="D102" s="719"/>
      <c r="E102" s="719"/>
      <c r="F102" s="719"/>
      <c r="G102" s="720" t="s">
        <v>64</v>
      </c>
      <c r="H102" s="721"/>
      <c r="I102" s="721"/>
      <c r="J102" s="721"/>
      <c r="K102" s="721"/>
      <c r="L102" s="722"/>
      <c r="M102" s="133">
        <f>M103+M104+M105</f>
        <v>19463470</v>
      </c>
      <c r="N102" s="160"/>
      <c r="O102" s="160"/>
      <c r="P102" s="160"/>
      <c r="Q102" s="160"/>
      <c r="R102" s="160"/>
    </row>
    <row r="103" spans="3:18" ht="12.75">
      <c r="C103" s="131"/>
      <c r="D103" s="719"/>
      <c r="E103" s="719"/>
      <c r="F103" s="719"/>
      <c r="G103" s="719"/>
      <c r="H103" s="719"/>
      <c r="I103" s="135"/>
      <c r="J103" s="723" t="s">
        <v>13</v>
      </c>
      <c r="K103" s="724"/>
      <c r="L103" s="725"/>
      <c r="M103" s="141">
        <v>14178763</v>
      </c>
      <c r="N103" s="160"/>
      <c r="O103" s="160"/>
      <c r="P103" s="160"/>
      <c r="Q103" s="160"/>
      <c r="R103" s="160"/>
    </row>
    <row r="104" spans="3:18" ht="12.75">
      <c r="C104" s="131"/>
      <c r="D104" s="719"/>
      <c r="E104" s="719"/>
      <c r="F104" s="719"/>
      <c r="G104" s="719"/>
      <c r="H104" s="719"/>
      <c r="I104" s="135"/>
      <c r="J104" s="723" t="s">
        <v>14</v>
      </c>
      <c r="K104" s="724"/>
      <c r="L104" s="725"/>
      <c r="M104" s="141">
        <v>1920104</v>
      </c>
      <c r="N104" s="160"/>
      <c r="O104" s="160"/>
      <c r="P104" s="160"/>
      <c r="Q104" s="160"/>
      <c r="R104" s="160"/>
    </row>
    <row r="105" spans="3:18" ht="12.75">
      <c r="C105" s="131"/>
      <c r="D105" s="719"/>
      <c r="E105" s="719"/>
      <c r="F105" s="719"/>
      <c r="G105" s="719"/>
      <c r="H105" s="719"/>
      <c r="I105" s="135"/>
      <c r="J105" s="723" t="s">
        <v>15</v>
      </c>
      <c r="K105" s="724"/>
      <c r="L105" s="725"/>
      <c r="M105" s="177">
        <v>3364603</v>
      </c>
      <c r="N105" s="160"/>
      <c r="O105" s="160"/>
      <c r="P105" s="160"/>
      <c r="Q105" s="160"/>
      <c r="R105" s="160"/>
    </row>
    <row r="106" spans="3:18" ht="12.75">
      <c r="C106" s="144"/>
      <c r="D106" s="145"/>
      <c r="E106" s="145"/>
      <c r="F106" s="145"/>
      <c r="G106" s="145"/>
      <c r="H106" s="145"/>
      <c r="I106" s="160"/>
      <c r="J106" s="161" t="s">
        <v>65</v>
      </c>
      <c r="K106" s="161"/>
      <c r="L106" s="161"/>
      <c r="M106" s="162">
        <f>M107</f>
        <v>931024</v>
      </c>
      <c r="N106" s="163"/>
      <c r="O106" s="163"/>
      <c r="P106" s="163"/>
      <c r="Q106" s="163"/>
      <c r="R106" s="163"/>
    </row>
    <row r="107" spans="3:18" ht="12.75">
      <c r="C107" s="144"/>
      <c r="D107" s="145"/>
      <c r="E107" s="145"/>
      <c r="F107" s="145"/>
      <c r="G107" s="145"/>
      <c r="H107" s="145"/>
      <c r="I107" s="164"/>
      <c r="J107" s="803" t="s">
        <v>16</v>
      </c>
      <c r="K107" s="804"/>
      <c r="L107" s="805"/>
      <c r="M107" s="363">
        <v>931024</v>
      </c>
      <c r="N107" s="364"/>
      <c r="O107" s="364"/>
      <c r="P107" s="364"/>
      <c r="Q107" s="364"/>
      <c r="R107" s="364"/>
    </row>
    <row r="108" spans="3:18" ht="13.5" thickBot="1">
      <c r="C108" s="726" t="s">
        <v>12</v>
      </c>
      <c r="D108" s="727"/>
      <c r="E108" s="727"/>
      <c r="F108" s="727"/>
      <c r="G108" s="727"/>
      <c r="H108" s="727"/>
      <c r="I108" s="727"/>
      <c r="J108" s="727"/>
      <c r="K108" s="727"/>
      <c r="L108" s="727"/>
      <c r="M108" s="139"/>
      <c r="N108" s="129"/>
      <c r="O108" s="129"/>
      <c r="P108" s="129"/>
      <c r="Q108" s="129"/>
      <c r="R108" s="129"/>
    </row>
    <row r="109" spans="3:18" ht="12.75">
      <c r="C109" s="131"/>
      <c r="D109" s="750" t="s">
        <v>74</v>
      </c>
      <c r="E109" s="751"/>
      <c r="F109" s="751"/>
      <c r="G109" s="751"/>
      <c r="H109" s="751"/>
      <c r="I109" s="751"/>
      <c r="J109" s="751"/>
      <c r="K109" s="751"/>
      <c r="L109" s="751"/>
      <c r="M109" s="752"/>
      <c r="N109" s="129"/>
      <c r="O109" s="129"/>
      <c r="P109" s="129"/>
      <c r="Q109" s="129"/>
      <c r="R109" s="129"/>
    </row>
    <row r="110" spans="3:18" ht="12.75">
      <c r="C110" s="131"/>
      <c r="D110" s="719"/>
      <c r="E110" s="719"/>
      <c r="F110" s="719"/>
      <c r="G110" s="720" t="s">
        <v>64</v>
      </c>
      <c r="H110" s="721"/>
      <c r="I110" s="721"/>
      <c r="J110" s="721"/>
      <c r="K110" s="721"/>
      <c r="L110" s="722"/>
      <c r="M110" s="279">
        <f>M111+M112+M113</f>
        <v>12040</v>
      </c>
      <c r="N110" s="160"/>
      <c r="O110" s="160"/>
      <c r="P110" s="160"/>
      <c r="Q110" s="160"/>
      <c r="R110" s="160"/>
    </row>
    <row r="111" spans="3:18" ht="12.75">
      <c r="C111" s="131"/>
      <c r="D111" s="719"/>
      <c r="E111" s="719"/>
      <c r="F111" s="719"/>
      <c r="G111" s="719"/>
      <c r="H111" s="719"/>
      <c r="I111" s="135"/>
      <c r="J111" s="723" t="s">
        <v>13</v>
      </c>
      <c r="K111" s="724"/>
      <c r="L111" s="725"/>
      <c r="M111" s="141">
        <v>0</v>
      </c>
      <c r="N111" s="160"/>
      <c r="O111" s="160"/>
      <c r="P111" s="160"/>
      <c r="Q111" s="160"/>
      <c r="R111" s="160"/>
    </row>
    <row r="112" spans="3:18" ht="12.75">
      <c r="C112" s="131"/>
      <c r="D112" s="719"/>
      <c r="E112" s="719"/>
      <c r="F112" s="719"/>
      <c r="G112" s="719"/>
      <c r="H112" s="719"/>
      <c r="I112" s="135"/>
      <c r="J112" s="723" t="s">
        <v>14</v>
      </c>
      <c r="K112" s="724"/>
      <c r="L112" s="725"/>
      <c r="M112" s="141">
        <v>0</v>
      </c>
      <c r="N112" s="160"/>
      <c r="O112" s="160"/>
      <c r="P112" s="160"/>
      <c r="Q112" s="160"/>
      <c r="R112" s="160"/>
    </row>
    <row r="113" spans="3:18" ht="12.75">
      <c r="C113" s="131"/>
      <c r="D113" s="719"/>
      <c r="E113" s="719"/>
      <c r="F113" s="719"/>
      <c r="G113" s="719"/>
      <c r="H113" s="719"/>
      <c r="I113" s="135"/>
      <c r="J113" s="723" t="s">
        <v>15</v>
      </c>
      <c r="K113" s="724"/>
      <c r="L113" s="725"/>
      <c r="M113" s="141">
        <v>12040</v>
      </c>
      <c r="N113" s="160"/>
      <c r="O113" s="160"/>
      <c r="P113" s="160"/>
      <c r="Q113" s="160"/>
      <c r="R113" s="160"/>
    </row>
    <row r="114" spans="3:18" ht="15.75" customHeight="1">
      <c r="C114" s="144"/>
      <c r="D114" s="145"/>
      <c r="E114" s="145"/>
      <c r="F114" s="145"/>
      <c r="G114" s="145"/>
      <c r="H114" s="145"/>
      <c r="I114" s="149"/>
      <c r="J114" s="728" t="s">
        <v>65</v>
      </c>
      <c r="K114" s="729"/>
      <c r="L114" s="152"/>
      <c r="M114" s="276">
        <f>M115+M116</f>
        <v>0</v>
      </c>
      <c r="N114" s="277"/>
      <c r="O114" s="277"/>
      <c r="P114" s="277"/>
      <c r="Q114" s="277"/>
      <c r="R114" s="277"/>
    </row>
    <row r="115" spans="3:18" ht="12.75">
      <c r="C115" s="144"/>
      <c r="D115" s="145"/>
      <c r="E115" s="145"/>
      <c r="F115" s="145"/>
      <c r="G115" s="145"/>
      <c r="H115" s="145"/>
      <c r="I115" s="149"/>
      <c r="J115" s="150" t="s">
        <v>16</v>
      </c>
      <c r="K115" s="151"/>
      <c r="L115" s="152"/>
      <c r="M115" s="147">
        <v>0</v>
      </c>
      <c r="N115" s="160"/>
      <c r="O115" s="160"/>
      <c r="P115" s="160"/>
      <c r="Q115" s="160"/>
      <c r="R115" s="160"/>
    </row>
    <row r="116" spans="3:18" ht="12.75">
      <c r="C116" s="144"/>
      <c r="D116" s="145"/>
      <c r="E116" s="145"/>
      <c r="F116" s="145"/>
      <c r="G116" s="145"/>
      <c r="H116" s="145"/>
      <c r="I116" s="149"/>
      <c r="J116" s="150" t="s">
        <v>17</v>
      </c>
      <c r="K116" s="151"/>
      <c r="L116" s="152"/>
      <c r="M116" s="147">
        <v>0</v>
      </c>
      <c r="N116" s="160"/>
      <c r="O116" s="160"/>
      <c r="P116" s="160"/>
      <c r="Q116" s="160"/>
      <c r="R116" s="160"/>
    </row>
    <row r="117" spans="3:18" ht="13.5" thickBot="1">
      <c r="C117" s="726" t="s">
        <v>12</v>
      </c>
      <c r="D117" s="727"/>
      <c r="E117" s="727"/>
      <c r="F117" s="727"/>
      <c r="G117" s="727"/>
      <c r="H117" s="727"/>
      <c r="I117" s="727"/>
      <c r="J117" s="727"/>
      <c r="K117" s="727"/>
      <c r="L117" s="727"/>
      <c r="M117" s="139"/>
      <c r="N117" s="129"/>
      <c r="O117" s="129"/>
      <c r="P117" s="129"/>
      <c r="Q117" s="129"/>
      <c r="R117" s="129"/>
    </row>
    <row r="118" spans="3:18" ht="29.25" customHeight="1">
      <c r="C118" s="131"/>
      <c r="D118" s="750" t="s">
        <v>253</v>
      </c>
      <c r="E118" s="751"/>
      <c r="F118" s="751"/>
      <c r="G118" s="751"/>
      <c r="H118" s="751"/>
      <c r="I118" s="751"/>
      <c r="J118" s="751"/>
      <c r="K118" s="751"/>
      <c r="L118" s="751"/>
      <c r="M118" s="752"/>
      <c r="N118" s="129"/>
      <c r="O118" s="129"/>
      <c r="P118" s="129"/>
      <c r="Q118" s="129"/>
      <c r="R118" s="129"/>
    </row>
    <row r="119" spans="3:18" ht="12.75">
      <c r="C119" s="131"/>
      <c r="D119" s="719"/>
      <c r="E119" s="719"/>
      <c r="F119" s="719"/>
      <c r="G119" s="720" t="s">
        <v>64</v>
      </c>
      <c r="H119" s="721"/>
      <c r="I119" s="721"/>
      <c r="J119" s="721"/>
      <c r="K119" s="721"/>
      <c r="L119" s="722"/>
      <c r="M119" s="133">
        <f>M120</f>
        <v>10000000</v>
      </c>
      <c r="N119" s="160"/>
      <c r="O119" s="160"/>
      <c r="P119" s="160"/>
      <c r="Q119" s="160"/>
      <c r="R119" s="160"/>
    </row>
    <row r="120" spans="3:18" ht="12.75">
      <c r="C120" s="131"/>
      <c r="D120" s="719"/>
      <c r="E120" s="719"/>
      <c r="F120" s="719"/>
      <c r="G120" s="719"/>
      <c r="H120" s="719"/>
      <c r="I120" s="135"/>
      <c r="J120" s="723" t="s">
        <v>240</v>
      </c>
      <c r="K120" s="724"/>
      <c r="L120" s="725"/>
      <c r="M120" s="141">
        <v>10000000</v>
      </c>
      <c r="N120" s="160"/>
      <c r="O120" s="160"/>
      <c r="P120" s="160"/>
      <c r="Q120" s="160"/>
      <c r="R120" s="160"/>
    </row>
    <row r="121" spans="3:18" ht="13.5" thickBot="1">
      <c r="C121" s="726" t="s">
        <v>12</v>
      </c>
      <c r="D121" s="727"/>
      <c r="E121" s="727"/>
      <c r="F121" s="727"/>
      <c r="G121" s="727"/>
      <c r="H121" s="727"/>
      <c r="I121" s="727"/>
      <c r="J121" s="727"/>
      <c r="K121" s="727"/>
      <c r="L121" s="727"/>
      <c r="M121" s="139"/>
      <c r="N121" s="129"/>
      <c r="O121" s="129"/>
      <c r="P121" s="129"/>
      <c r="Q121" s="129"/>
      <c r="R121" s="129"/>
    </row>
    <row r="122" spans="3:18" ht="12.75">
      <c r="C122" s="130"/>
      <c r="D122" s="816" t="s">
        <v>75</v>
      </c>
      <c r="E122" s="817"/>
      <c r="F122" s="817"/>
      <c r="G122" s="817"/>
      <c r="H122" s="817"/>
      <c r="I122" s="817"/>
      <c r="J122" s="817"/>
      <c r="K122" s="817"/>
      <c r="L122" s="817"/>
      <c r="M122" s="818"/>
      <c r="N122" s="129"/>
      <c r="O122" s="129"/>
      <c r="P122" s="129"/>
      <c r="Q122" s="129"/>
      <c r="R122" s="129"/>
    </row>
    <row r="123" spans="3:18" ht="12.75">
      <c r="C123" s="130"/>
      <c r="D123" s="130"/>
      <c r="E123" s="130"/>
      <c r="F123" s="130"/>
      <c r="G123" s="130"/>
      <c r="H123" s="130"/>
      <c r="I123" s="737" t="s">
        <v>64</v>
      </c>
      <c r="J123" s="738"/>
      <c r="K123" s="738"/>
      <c r="L123" s="739"/>
      <c r="M123" s="278">
        <f>M124+M125+M126</f>
        <v>16287890</v>
      </c>
      <c r="N123" s="129"/>
      <c r="O123" s="129"/>
      <c r="P123" s="129"/>
      <c r="Q123" s="129"/>
      <c r="R123" s="129"/>
    </row>
    <row r="124" spans="3:18" ht="12.75">
      <c r="C124" s="130"/>
      <c r="D124" s="130"/>
      <c r="E124" s="130"/>
      <c r="F124" s="130"/>
      <c r="G124" s="130"/>
      <c r="H124" s="130"/>
      <c r="I124" s="130"/>
      <c r="J124" s="740" t="s">
        <v>13</v>
      </c>
      <c r="K124" s="741"/>
      <c r="L124" s="742"/>
      <c r="M124" s="130">
        <v>3056946</v>
      </c>
      <c r="N124" s="129"/>
      <c r="O124" s="129"/>
      <c r="P124" s="129"/>
      <c r="Q124" s="129"/>
      <c r="R124" s="129"/>
    </row>
    <row r="125" spans="3:18" ht="12.75">
      <c r="C125" s="130"/>
      <c r="D125" s="130"/>
      <c r="E125" s="130"/>
      <c r="F125" s="130"/>
      <c r="G125" s="130"/>
      <c r="H125" s="130"/>
      <c r="I125" s="130"/>
      <c r="J125" s="740" t="s">
        <v>14</v>
      </c>
      <c r="K125" s="741"/>
      <c r="L125" s="742"/>
      <c r="M125" s="130">
        <v>837282</v>
      </c>
      <c r="N125" s="129"/>
      <c r="O125" s="129"/>
      <c r="P125" s="129"/>
      <c r="Q125" s="129"/>
      <c r="R125" s="129"/>
    </row>
    <row r="126" spans="3:18" ht="12.75">
      <c r="C126" s="130"/>
      <c r="D126" s="130"/>
      <c r="E126" s="130"/>
      <c r="F126" s="130"/>
      <c r="G126" s="130"/>
      <c r="H126" s="130"/>
      <c r="I126" s="130"/>
      <c r="J126" s="806" t="s">
        <v>15</v>
      </c>
      <c r="K126" s="807"/>
      <c r="L126" s="808"/>
      <c r="M126" s="274">
        <v>12393662</v>
      </c>
      <c r="N126" s="361"/>
      <c r="O126" s="361"/>
      <c r="P126" s="361"/>
      <c r="Q126" s="361"/>
      <c r="R126" s="361"/>
    </row>
    <row r="127" spans="3:18" ht="12.75">
      <c r="C127" s="130"/>
      <c r="D127" s="130"/>
      <c r="E127" s="130"/>
      <c r="F127" s="130"/>
      <c r="G127" s="130"/>
      <c r="H127" s="130"/>
      <c r="I127" s="743" t="s">
        <v>65</v>
      </c>
      <c r="J127" s="744"/>
      <c r="K127" s="744"/>
      <c r="L127" s="366"/>
      <c r="M127" s="360">
        <f>M128</f>
        <v>24578</v>
      </c>
      <c r="N127" s="367"/>
      <c r="O127" s="367"/>
      <c r="P127" s="367"/>
      <c r="Q127" s="367"/>
      <c r="R127" s="367"/>
    </row>
    <row r="128" spans="3:18" ht="12.75">
      <c r="C128" s="130"/>
      <c r="D128" s="130"/>
      <c r="E128" s="130"/>
      <c r="F128" s="130"/>
      <c r="G128" s="130"/>
      <c r="H128" s="130"/>
      <c r="I128" s="274"/>
      <c r="J128" s="806" t="s">
        <v>16</v>
      </c>
      <c r="K128" s="807"/>
      <c r="L128" s="808"/>
      <c r="M128" s="274">
        <v>24578</v>
      </c>
      <c r="N128" s="365"/>
      <c r="O128" s="365"/>
      <c r="P128" s="365"/>
      <c r="Q128" s="365"/>
      <c r="R128" s="365"/>
    </row>
    <row r="129" spans="3:18" ht="12.75">
      <c r="C129" s="809" t="s">
        <v>62</v>
      </c>
      <c r="D129" s="810"/>
      <c r="E129" s="810"/>
      <c r="F129" s="810"/>
      <c r="G129" s="810"/>
      <c r="H129" s="810"/>
      <c r="I129" s="810"/>
      <c r="J129" s="810"/>
      <c r="K129" s="810"/>
      <c r="L129" s="811"/>
      <c r="M129" s="115"/>
      <c r="N129" s="129"/>
      <c r="O129" s="129"/>
      <c r="P129" s="129"/>
      <c r="Q129" s="129"/>
      <c r="R129" s="129"/>
    </row>
    <row r="130" spans="3:18" ht="12.75">
      <c r="C130" s="130"/>
      <c r="D130" s="734" t="s">
        <v>249</v>
      </c>
      <c r="E130" s="735"/>
      <c r="F130" s="735"/>
      <c r="G130" s="735"/>
      <c r="H130" s="735"/>
      <c r="I130" s="735"/>
      <c r="J130" s="735"/>
      <c r="K130" s="735"/>
      <c r="L130" s="735"/>
      <c r="M130" s="736"/>
      <c r="N130" s="129"/>
      <c r="O130" s="129"/>
      <c r="P130" s="129"/>
      <c r="Q130" s="129"/>
      <c r="R130" s="129"/>
    </row>
    <row r="131" spans="3:18" ht="12.75">
      <c r="C131" s="130"/>
      <c r="D131" s="130"/>
      <c r="E131" s="130"/>
      <c r="F131" s="130"/>
      <c r="G131" s="130"/>
      <c r="H131" s="130"/>
      <c r="I131" s="737" t="s">
        <v>64</v>
      </c>
      <c r="J131" s="738"/>
      <c r="K131" s="738"/>
      <c r="L131" s="739"/>
      <c r="M131" s="278">
        <f>M132+M133+M134</f>
        <v>1730998</v>
      </c>
      <c r="N131" s="129"/>
      <c r="O131" s="129"/>
      <c r="P131" s="129"/>
      <c r="Q131" s="129"/>
      <c r="R131" s="129"/>
    </row>
    <row r="132" spans="3:18" ht="12.75">
      <c r="C132" s="130"/>
      <c r="D132" s="130"/>
      <c r="E132" s="130"/>
      <c r="F132" s="130"/>
      <c r="G132" s="130"/>
      <c r="H132" s="130"/>
      <c r="I132" s="130"/>
      <c r="J132" s="740" t="s">
        <v>13</v>
      </c>
      <c r="K132" s="741"/>
      <c r="L132" s="742"/>
      <c r="M132" s="130">
        <v>0</v>
      </c>
      <c r="N132" s="129"/>
      <c r="O132" s="129"/>
      <c r="P132" s="129"/>
      <c r="Q132" s="129"/>
      <c r="R132" s="129"/>
    </row>
    <row r="133" spans="3:18" ht="12.75">
      <c r="C133" s="130"/>
      <c r="D133" s="130"/>
      <c r="E133" s="130"/>
      <c r="F133" s="130"/>
      <c r="G133" s="130"/>
      <c r="H133" s="130"/>
      <c r="I133" s="130"/>
      <c r="J133" s="740" t="s">
        <v>14</v>
      </c>
      <c r="K133" s="741"/>
      <c r="L133" s="742"/>
      <c r="M133" s="130">
        <v>0</v>
      </c>
      <c r="N133" s="129"/>
      <c r="O133" s="129"/>
      <c r="P133" s="129"/>
      <c r="Q133" s="129"/>
      <c r="R133" s="129"/>
    </row>
    <row r="134" spans="3:18" ht="12.75">
      <c r="C134" s="130"/>
      <c r="D134" s="130"/>
      <c r="E134" s="130"/>
      <c r="F134" s="130"/>
      <c r="G134" s="130"/>
      <c r="H134" s="130"/>
      <c r="I134" s="130"/>
      <c r="J134" s="806" t="s">
        <v>15</v>
      </c>
      <c r="K134" s="807"/>
      <c r="L134" s="808"/>
      <c r="M134" s="274">
        <v>1730998</v>
      </c>
      <c r="N134" s="129"/>
      <c r="O134" s="129"/>
      <c r="P134" s="129"/>
      <c r="Q134" s="129"/>
      <c r="R134" s="129"/>
    </row>
    <row r="135" spans="3:18" ht="12.75">
      <c r="C135" s="130"/>
      <c r="D135" s="130"/>
      <c r="E135" s="130"/>
      <c r="F135" s="130"/>
      <c r="G135" s="130"/>
      <c r="H135" s="130"/>
      <c r="I135" s="743" t="s">
        <v>65</v>
      </c>
      <c r="J135" s="744"/>
      <c r="K135" s="744"/>
      <c r="L135" s="366"/>
      <c r="M135" s="360">
        <f>M136</f>
        <v>0</v>
      </c>
      <c r="N135" s="129"/>
      <c r="O135" s="129"/>
      <c r="P135" s="129"/>
      <c r="Q135" s="129"/>
      <c r="R135" s="129"/>
    </row>
    <row r="136" spans="3:18" ht="12.75">
      <c r="C136" s="130"/>
      <c r="D136" s="130"/>
      <c r="E136" s="130"/>
      <c r="F136" s="130"/>
      <c r="G136" s="130"/>
      <c r="H136" s="130"/>
      <c r="I136" s="274"/>
      <c r="J136" s="806" t="s">
        <v>16</v>
      </c>
      <c r="K136" s="807"/>
      <c r="L136" s="808"/>
      <c r="M136" s="274">
        <v>0</v>
      </c>
      <c r="N136" s="129"/>
      <c r="O136" s="129"/>
      <c r="P136" s="129"/>
      <c r="Q136" s="129"/>
      <c r="R136" s="129"/>
    </row>
    <row r="137" spans="3:18" ht="12.75">
      <c r="C137" s="809" t="s">
        <v>62</v>
      </c>
      <c r="D137" s="810"/>
      <c r="E137" s="810"/>
      <c r="F137" s="810"/>
      <c r="G137" s="810"/>
      <c r="H137" s="810"/>
      <c r="I137" s="810"/>
      <c r="J137" s="810"/>
      <c r="K137" s="810"/>
      <c r="L137" s="811"/>
      <c r="M137" s="115"/>
      <c r="N137" s="129"/>
      <c r="O137" s="129"/>
      <c r="P137" s="129"/>
      <c r="Q137" s="129"/>
      <c r="R137" s="129"/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spans="3:18" ht="12.75">
      <c r="C148" s="74"/>
      <c r="D148" s="812"/>
      <c r="E148" s="813"/>
      <c r="F148" s="813"/>
      <c r="G148" s="813"/>
      <c r="H148" s="813"/>
      <c r="I148" s="813"/>
      <c r="J148" s="813"/>
      <c r="K148" s="813"/>
      <c r="L148" s="813"/>
      <c r="M148" s="814"/>
      <c r="N148" s="123"/>
      <c r="O148" s="123"/>
      <c r="P148" s="123"/>
      <c r="Q148" s="123"/>
      <c r="R148" s="123"/>
    </row>
    <row r="149" spans="3:18" ht="12.75">
      <c r="C149" s="74"/>
      <c r="D149" s="819" t="s">
        <v>76</v>
      </c>
      <c r="E149" s="757"/>
      <c r="F149" s="757"/>
      <c r="G149" s="757"/>
      <c r="H149" s="757"/>
      <c r="I149" s="757"/>
      <c r="J149" s="757"/>
      <c r="K149" s="757"/>
      <c r="L149" s="757"/>
      <c r="M149" s="758"/>
      <c r="N149" s="123"/>
      <c r="O149" s="123"/>
      <c r="P149" s="123"/>
      <c r="Q149" s="123"/>
      <c r="R149" s="123"/>
    </row>
    <row r="150" spans="3:13" ht="15">
      <c r="C150" s="74"/>
      <c r="D150" s="74"/>
      <c r="E150" s="74"/>
      <c r="F150" s="74"/>
      <c r="G150" s="74"/>
      <c r="H150" s="74"/>
      <c r="I150" s="759" t="s">
        <v>64</v>
      </c>
      <c r="J150" s="760"/>
      <c r="K150" s="760"/>
      <c r="L150" s="761"/>
      <c r="M150" s="116">
        <f>M151+M152+M153</f>
        <v>1557363</v>
      </c>
    </row>
    <row r="151" spans="3:13" ht="15">
      <c r="C151" s="117"/>
      <c r="D151" s="117"/>
      <c r="E151" s="117"/>
      <c r="F151" s="117"/>
      <c r="G151" s="117"/>
      <c r="H151" s="117"/>
      <c r="I151" s="117"/>
      <c r="J151" s="731" t="s">
        <v>13</v>
      </c>
      <c r="K151" s="732"/>
      <c r="L151" s="733"/>
      <c r="M151" s="117">
        <v>269556</v>
      </c>
    </row>
    <row r="152" spans="3:13" ht="15">
      <c r="C152" s="117"/>
      <c r="D152" s="117"/>
      <c r="E152" s="117"/>
      <c r="F152" s="117"/>
      <c r="G152" s="117"/>
      <c r="H152" s="117"/>
      <c r="I152" s="117"/>
      <c r="J152" s="731" t="s">
        <v>14</v>
      </c>
      <c r="K152" s="732"/>
      <c r="L152" s="733"/>
      <c r="M152" s="117">
        <v>72779</v>
      </c>
    </row>
    <row r="153" spans="3:13" ht="15">
      <c r="C153" s="117"/>
      <c r="D153" s="117"/>
      <c r="E153" s="117"/>
      <c r="F153" s="117"/>
      <c r="G153" s="117"/>
      <c r="H153" s="117"/>
      <c r="I153" s="117"/>
      <c r="J153" s="753" t="s">
        <v>15</v>
      </c>
      <c r="K153" s="754"/>
      <c r="L153" s="755"/>
      <c r="M153" s="122">
        <v>1215028</v>
      </c>
    </row>
    <row r="154" spans="3:18" ht="15">
      <c r="C154" s="117"/>
      <c r="D154" s="117"/>
      <c r="E154" s="117"/>
      <c r="F154" s="117"/>
      <c r="G154" s="117"/>
      <c r="H154" s="117"/>
      <c r="I154" s="291"/>
      <c r="J154" s="745" t="s">
        <v>65</v>
      </c>
      <c r="K154" s="746"/>
      <c r="L154" s="770"/>
      <c r="M154" s="291">
        <f>M155</f>
        <v>13790</v>
      </c>
      <c r="N154" s="292"/>
      <c r="O154" s="292"/>
      <c r="P154" s="292"/>
      <c r="Q154" s="292"/>
      <c r="R154" s="292"/>
    </row>
    <row r="155" spans="3:18" ht="15">
      <c r="C155" s="117"/>
      <c r="D155" s="273"/>
      <c r="E155" s="355"/>
      <c r="F155" s="355"/>
      <c r="G155" s="355"/>
      <c r="H155" s="355"/>
      <c r="I155" s="754" t="s">
        <v>16</v>
      </c>
      <c r="J155" s="754"/>
      <c r="K155" s="368"/>
      <c r="L155" s="368"/>
      <c r="M155" s="350">
        <v>13790</v>
      </c>
      <c r="N155" s="369"/>
      <c r="O155" s="369"/>
      <c r="P155" s="369"/>
      <c r="Q155" s="369"/>
      <c r="R155" s="369"/>
    </row>
    <row r="156" spans="3:18" ht="27" customHeight="1">
      <c r="C156" s="74"/>
      <c r="D156" s="762" t="s">
        <v>181</v>
      </c>
      <c r="E156" s="763"/>
      <c r="F156" s="763"/>
      <c r="G156" s="763"/>
      <c r="H156" s="763"/>
      <c r="I156" s="763"/>
      <c r="J156" s="763"/>
      <c r="K156" s="763"/>
      <c r="L156" s="763"/>
      <c r="M156" s="764"/>
      <c r="N156" s="123"/>
      <c r="O156" s="123"/>
      <c r="P156" s="123"/>
      <c r="Q156" s="123"/>
      <c r="R156" s="123"/>
    </row>
    <row r="157" spans="3:13" ht="15">
      <c r="C157" s="74"/>
      <c r="D157" s="74"/>
      <c r="E157" s="74"/>
      <c r="F157" s="74"/>
      <c r="G157" s="74"/>
      <c r="H157" s="74"/>
      <c r="I157" s="759" t="s">
        <v>64</v>
      </c>
      <c r="J157" s="760"/>
      <c r="K157" s="760"/>
      <c r="L157" s="761"/>
      <c r="M157" s="116">
        <f>M158+M159+M160</f>
        <v>1500</v>
      </c>
    </row>
    <row r="158" spans="3:13" ht="15">
      <c r="C158" s="117"/>
      <c r="D158" s="117"/>
      <c r="E158" s="117"/>
      <c r="F158" s="117"/>
      <c r="G158" s="117"/>
      <c r="H158" s="117"/>
      <c r="I158" s="117"/>
      <c r="J158" s="731" t="s">
        <v>13</v>
      </c>
      <c r="K158" s="732"/>
      <c r="L158" s="733"/>
      <c r="M158" s="117">
        <v>0</v>
      </c>
    </row>
    <row r="159" spans="3:13" ht="15">
      <c r="C159" s="117"/>
      <c r="D159" s="117"/>
      <c r="E159" s="117"/>
      <c r="F159" s="117"/>
      <c r="G159" s="117"/>
      <c r="H159" s="117"/>
      <c r="I159" s="117"/>
      <c r="J159" s="731" t="s">
        <v>14</v>
      </c>
      <c r="K159" s="732"/>
      <c r="L159" s="733"/>
      <c r="M159" s="117">
        <v>0</v>
      </c>
    </row>
    <row r="160" spans="3:13" ht="15">
      <c r="C160" s="117"/>
      <c r="D160" s="117"/>
      <c r="E160" s="117"/>
      <c r="F160" s="117"/>
      <c r="G160" s="117"/>
      <c r="H160" s="117"/>
      <c r="I160" s="117"/>
      <c r="J160" s="753" t="s">
        <v>15</v>
      </c>
      <c r="K160" s="754"/>
      <c r="L160" s="755"/>
      <c r="M160" s="122">
        <v>1500</v>
      </c>
    </row>
    <row r="161" spans="3:18" ht="15">
      <c r="C161" s="370"/>
      <c r="D161" s="370"/>
      <c r="E161" s="370"/>
      <c r="F161" s="370"/>
      <c r="G161" s="370"/>
      <c r="H161" s="370"/>
      <c r="I161" s="745" t="s">
        <v>65</v>
      </c>
      <c r="J161" s="746"/>
      <c r="K161" s="746"/>
      <c r="L161" s="372"/>
      <c r="M161" s="371">
        <f>M162</f>
        <v>367900</v>
      </c>
      <c r="N161" s="292"/>
      <c r="O161" s="292"/>
      <c r="P161" s="292"/>
      <c r="Q161" s="292"/>
      <c r="R161" s="292"/>
    </row>
    <row r="162" spans="3:18" ht="15" customHeight="1">
      <c r="C162" s="350"/>
      <c r="D162" s="350"/>
      <c r="E162" s="350"/>
      <c r="F162" s="350"/>
      <c r="G162" s="350"/>
      <c r="H162" s="350"/>
      <c r="I162" s="747" t="s">
        <v>182</v>
      </c>
      <c r="J162" s="748"/>
      <c r="K162" s="749"/>
      <c r="L162" s="373"/>
      <c r="M162" s="350">
        <v>367900</v>
      </c>
      <c r="N162" s="374"/>
      <c r="O162" s="374"/>
      <c r="P162" s="374"/>
      <c r="Q162" s="374"/>
      <c r="R162" s="374"/>
    </row>
    <row r="163" spans="3:13" ht="12.75">
      <c r="C163" s="74"/>
      <c r="D163" s="762"/>
      <c r="E163" s="763"/>
      <c r="F163" s="763"/>
      <c r="G163" s="763"/>
      <c r="H163" s="763"/>
      <c r="I163" s="763"/>
      <c r="J163" s="763"/>
      <c r="K163" s="763"/>
      <c r="L163" s="763"/>
      <c r="M163" s="764"/>
    </row>
    <row r="164" spans="3:13" ht="12.75">
      <c r="C164" s="74"/>
      <c r="D164" s="756" t="s">
        <v>244</v>
      </c>
      <c r="E164" s="757"/>
      <c r="F164" s="757"/>
      <c r="G164" s="757"/>
      <c r="H164" s="757"/>
      <c r="I164" s="757"/>
      <c r="J164" s="757"/>
      <c r="K164" s="757"/>
      <c r="L164" s="757"/>
      <c r="M164" s="758"/>
    </row>
    <row r="165" spans="3:13" ht="15">
      <c r="C165" s="74"/>
      <c r="D165" s="74"/>
      <c r="E165" s="74"/>
      <c r="F165" s="74"/>
      <c r="G165" s="74"/>
      <c r="H165" s="74"/>
      <c r="I165" s="759" t="s">
        <v>64</v>
      </c>
      <c r="J165" s="760"/>
      <c r="K165" s="760"/>
      <c r="L165" s="761"/>
      <c r="M165" s="116">
        <f>M166+M167+M168+M169</f>
        <v>1255235</v>
      </c>
    </row>
    <row r="166" spans="3:13" ht="15">
      <c r="C166" s="117"/>
      <c r="D166" s="117"/>
      <c r="E166" s="117"/>
      <c r="F166" s="117"/>
      <c r="G166" s="117"/>
      <c r="H166" s="117"/>
      <c r="I166" s="117"/>
      <c r="J166" s="731" t="s">
        <v>13</v>
      </c>
      <c r="K166" s="732"/>
      <c r="L166" s="733"/>
      <c r="M166" s="117">
        <v>0</v>
      </c>
    </row>
    <row r="167" spans="3:13" ht="15">
      <c r="C167" s="117"/>
      <c r="D167" s="117"/>
      <c r="E167" s="117"/>
      <c r="F167" s="117"/>
      <c r="G167" s="117"/>
      <c r="H167" s="117"/>
      <c r="I167" s="117"/>
      <c r="J167" s="731" t="s">
        <v>14</v>
      </c>
      <c r="K167" s="732"/>
      <c r="L167" s="733"/>
      <c r="M167" s="117">
        <v>0</v>
      </c>
    </row>
    <row r="168" spans="3:13" ht="15">
      <c r="C168" s="117"/>
      <c r="D168" s="117"/>
      <c r="E168" s="117"/>
      <c r="F168" s="117"/>
      <c r="G168" s="117"/>
      <c r="H168" s="117"/>
      <c r="I168" s="117"/>
      <c r="J168" s="753" t="s">
        <v>15</v>
      </c>
      <c r="K168" s="754"/>
      <c r="L168" s="755"/>
      <c r="M168" s="122">
        <v>0</v>
      </c>
    </row>
    <row r="169" spans="3:13" ht="15">
      <c r="C169" s="370"/>
      <c r="D169" s="370"/>
      <c r="E169" s="370"/>
      <c r="F169" s="370"/>
      <c r="G169" s="370"/>
      <c r="H169" s="370"/>
      <c r="I169" s="117"/>
      <c r="J169" s="422" t="s">
        <v>245</v>
      </c>
      <c r="K169" s="431"/>
      <c r="L169" s="402"/>
      <c r="M169" s="430">
        <v>1255235</v>
      </c>
    </row>
    <row r="170" spans="3:13" ht="15">
      <c r="C170" s="370"/>
      <c r="D170" s="370"/>
      <c r="E170" s="370"/>
      <c r="F170" s="370"/>
      <c r="G170" s="370"/>
      <c r="H170" s="370"/>
      <c r="I170" s="745" t="s">
        <v>65</v>
      </c>
      <c r="J170" s="746"/>
      <c r="K170" s="746"/>
      <c r="L170" s="372"/>
      <c r="M170" s="371">
        <f>M171</f>
        <v>0</v>
      </c>
    </row>
    <row r="171" spans="3:13" ht="15">
      <c r="C171" s="350"/>
      <c r="D171" s="350"/>
      <c r="E171" s="350"/>
      <c r="F171" s="350"/>
      <c r="G171" s="350"/>
      <c r="H171" s="350"/>
      <c r="I171" s="747" t="s">
        <v>182</v>
      </c>
      <c r="J171" s="748"/>
      <c r="K171" s="749"/>
      <c r="L171" s="373"/>
      <c r="M171" s="350">
        <v>0</v>
      </c>
    </row>
    <row r="172" spans="3:13" ht="12.75">
      <c r="C172" s="74"/>
      <c r="D172" s="762"/>
      <c r="E172" s="763"/>
      <c r="F172" s="763"/>
      <c r="G172" s="763"/>
      <c r="H172" s="763"/>
      <c r="I172" s="763"/>
      <c r="J172" s="763"/>
      <c r="K172" s="763"/>
      <c r="L172" s="763"/>
      <c r="M172" s="764"/>
    </row>
    <row r="173" spans="3:13" ht="12.75">
      <c r="C173" s="74"/>
      <c r="D173" s="756" t="s">
        <v>246</v>
      </c>
      <c r="E173" s="757"/>
      <c r="F173" s="757"/>
      <c r="G173" s="757"/>
      <c r="H173" s="757"/>
      <c r="I173" s="757"/>
      <c r="J173" s="757"/>
      <c r="K173" s="757"/>
      <c r="L173" s="757"/>
      <c r="M173" s="758"/>
    </row>
    <row r="174" spans="3:13" ht="15">
      <c r="C174" s="74"/>
      <c r="D174" s="74"/>
      <c r="E174" s="74"/>
      <c r="F174" s="74"/>
      <c r="G174" s="74"/>
      <c r="H174" s="74"/>
      <c r="I174" s="759" t="s">
        <v>64</v>
      </c>
      <c r="J174" s="760"/>
      <c r="K174" s="760"/>
      <c r="L174" s="761"/>
      <c r="M174" s="116">
        <f>M175+M176+M177+M178</f>
        <v>24717163</v>
      </c>
    </row>
    <row r="175" spans="3:13" ht="15">
      <c r="C175" s="117"/>
      <c r="D175" s="117"/>
      <c r="E175" s="117"/>
      <c r="F175" s="117"/>
      <c r="G175" s="117"/>
      <c r="H175" s="117"/>
      <c r="I175" s="117"/>
      <c r="J175" s="731" t="s">
        <v>13</v>
      </c>
      <c r="K175" s="732"/>
      <c r="L175" s="733"/>
      <c r="M175" s="117">
        <v>20410210</v>
      </c>
    </row>
    <row r="176" spans="3:13" ht="15">
      <c r="C176" s="117"/>
      <c r="D176" s="117"/>
      <c r="E176" s="117"/>
      <c r="F176" s="117"/>
      <c r="G176" s="117"/>
      <c r="H176" s="117"/>
      <c r="I176" s="117"/>
      <c r="J176" s="731" t="s">
        <v>14</v>
      </c>
      <c r="K176" s="732"/>
      <c r="L176" s="733"/>
      <c r="M176" s="117">
        <v>2838694</v>
      </c>
    </row>
    <row r="177" spans="3:13" ht="15">
      <c r="C177" s="117"/>
      <c r="D177" s="117"/>
      <c r="E177" s="117"/>
      <c r="F177" s="117"/>
      <c r="G177" s="117"/>
      <c r="H177" s="117"/>
      <c r="I177" s="117"/>
      <c r="J177" s="753" t="s">
        <v>15</v>
      </c>
      <c r="K177" s="754"/>
      <c r="L177" s="755"/>
      <c r="M177" s="122">
        <v>1468259</v>
      </c>
    </row>
    <row r="178" spans="3:13" ht="15">
      <c r="C178" s="370"/>
      <c r="D178" s="370"/>
      <c r="E178" s="370"/>
      <c r="F178" s="370"/>
      <c r="G178" s="370"/>
      <c r="H178" s="370"/>
      <c r="I178" s="117"/>
      <c r="J178" s="422" t="s">
        <v>245</v>
      </c>
      <c r="K178" s="431"/>
      <c r="L178" s="402"/>
      <c r="M178" s="430">
        <v>0</v>
      </c>
    </row>
    <row r="179" spans="3:13" ht="15">
      <c r="C179" s="370"/>
      <c r="D179" s="370"/>
      <c r="E179" s="370"/>
      <c r="F179" s="370"/>
      <c r="G179" s="370"/>
      <c r="H179" s="370"/>
      <c r="I179" s="745" t="s">
        <v>65</v>
      </c>
      <c r="J179" s="746"/>
      <c r="K179" s="746"/>
      <c r="L179" s="372"/>
      <c r="M179" s="371">
        <f>M180</f>
        <v>365530</v>
      </c>
    </row>
    <row r="180" spans="3:13" ht="15">
      <c r="C180" s="350"/>
      <c r="D180" s="350"/>
      <c r="E180" s="350"/>
      <c r="F180" s="350"/>
      <c r="G180" s="350"/>
      <c r="H180" s="350"/>
      <c r="I180" s="747" t="s">
        <v>182</v>
      </c>
      <c r="J180" s="748"/>
      <c r="K180" s="749"/>
      <c r="L180" s="373"/>
      <c r="M180" s="350">
        <v>365530</v>
      </c>
    </row>
    <row r="181" spans="3:13" ht="12.75">
      <c r="C181" s="74"/>
      <c r="D181" s="756" t="s">
        <v>250</v>
      </c>
      <c r="E181" s="757"/>
      <c r="F181" s="757"/>
      <c r="G181" s="757"/>
      <c r="H181" s="757"/>
      <c r="I181" s="757"/>
      <c r="J181" s="757"/>
      <c r="K181" s="757"/>
      <c r="L181" s="757"/>
      <c r="M181" s="758"/>
    </row>
    <row r="182" spans="3:13" ht="15">
      <c r="C182" s="74"/>
      <c r="D182" s="74"/>
      <c r="E182" s="74"/>
      <c r="F182" s="74"/>
      <c r="G182" s="74"/>
      <c r="H182" s="74"/>
      <c r="I182" s="759" t="s">
        <v>64</v>
      </c>
      <c r="J182" s="760"/>
      <c r="K182" s="760"/>
      <c r="L182" s="761"/>
      <c r="M182" s="116">
        <f>M183+M184+M185+M186</f>
        <v>392500</v>
      </c>
    </row>
    <row r="183" spans="3:13" ht="15">
      <c r="C183" s="117"/>
      <c r="D183" s="117"/>
      <c r="E183" s="117"/>
      <c r="F183" s="117"/>
      <c r="G183" s="117"/>
      <c r="H183" s="117"/>
      <c r="I183" s="117"/>
      <c r="J183" s="731" t="s">
        <v>13</v>
      </c>
      <c r="K183" s="732"/>
      <c r="L183" s="733"/>
      <c r="M183" s="117">
        <v>0</v>
      </c>
    </row>
    <row r="184" spans="3:13" ht="15">
      <c r="C184" s="117"/>
      <c r="D184" s="117"/>
      <c r="E184" s="117"/>
      <c r="F184" s="117"/>
      <c r="G184" s="117"/>
      <c r="H184" s="117"/>
      <c r="I184" s="117"/>
      <c r="J184" s="731" t="s">
        <v>14</v>
      </c>
      <c r="K184" s="732"/>
      <c r="L184" s="733"/>
      <c r="M184" s="117">
        <v>0</v>
      </c>
    </row>
    <row r="185" spans="3:13" ht="15">
      <c r="C185" s="117"/>
      <c r="D185" s="117"/>
      <c r="E185" s="117"/>
      <c r="F185" s="117"/>
      <c r="G185" s="117"/>
      <c r="H185" s="117"/>
      <c r="I185" s="117"/>
      <c r="J185" s="753" t="s">
        <v>15</v>
      </c>
      <c r="K185" s="754"/>
      <c r="L185" s="755"/>
      <c r="M185" s="122">
        <v>0</v>
      </c>
    </row>
    <row r="186" spans="3:13" ht="15">
      <c r="C186" s="370"/>
      <c r="D186" s="370"/>
      <c r="E186" s="370"/>
      <c r="F186" s="370"/>
      <c r="G186" s="370"/>
      <c r="H186" s="370"/>
      <c r="I186" s="117"/>
      <c r="J186" s="422" t="s">
        <v>251</v>
      </c>
      <c r="K186" s="431"/>
      <c r="L186" s="402"/>
      <c r="M186" s="430">
        <v>392500</v>
      </c>
    </row>
    <row r="187" spans="3:13" ht="15">
      <c r="C187" s="370"/>
      <c r="D187" s="370"/>
      <c r="E187" s="370"/>
      <c r="F187" s="370"/>
      <c r="G187" s="370"/>
      <c r="H187" s="370"/>
      <c r="I187" s="745" t="s">
        <v>65</v>
      </c>
      <c r="J187" s="746"/>
      <c r="K187" s="746"/>
      <c r="L187" s="372"/>
      <c r="M187" s="371">
        <f>M188</f>
        <v>0</v>
      </c>
    </row>
    <row r="188" spans="3:13" ht="15">
      <c r="C188" s="350"/>
      <c r="D188" s="350"/>
      <c r="E188" s="350"/>
      <c r="F188" s="350"/>
      <c r="G188" s="350"/>
      <c r="H188" s="350"/>
      <c r="I188" s="747" t="s">
        <v>182</v>
      </c>
      <c r="J188" s="748"/>
      <c r="K188" s="749"/>
      <c r="L188" s="373"/>
      <c r="M188" s="350">
        <v>0</v>
      </c>
    </row>
    <row r="189" spans="3:13" ht="12.75">
      <c r="C189" s="131"/>
      <c r="D189" s="750" t="s">
        <v>252</v>
      </c>
      <c r="E189" s="751"/>
      <c r="F189" s="751"/>
      <c r="G189" s="751"/>
      <c r="H189" s="751"/>
      <c r="I189" s="751"/>
      <c r="J189" s="751"/>
      <c r="K189" s="751"/>
      <c r="L189" s="751"/>
      <c r="M189" s="752"/>
    </row>
    <row r="190" spans="3:13" ht="12.75">
      <c r="C190" s="131"/>
      <c r="D190" s="719"/>
      <c r="E190" s="719"/>
      <c r="F190" s="719"/>
      <c r="G190" s="720" t="s">
        <v>64</v>
      </c>
      <c r="H190" s="721"/>
      <c r="I190" s="721"/>
      <c r="J190" s="721"/>
      <c r="K190" s="721"/>
      <c r="L190" s="722"/>
      <c r="M190" s="133">
        <f>M191+M192+M193+M194</f>
        <v>2756800</v>
      </c>
    </row>
    <row r="191" spans="3:13" ht="12.75">
      <c r="C191" s="131"/>
      <c r="D191" s="719"/>
      <c r="E191" s="719"/>
      <c r="F191" s="719"/>
      <c r="G191" s="719"/>
      <c r="H191" s="719"/>
      <c r="I191" s="135"/>
      <c r="J191" s="723" t="s">
        <v>13</v>
      </c>
      <c r="K191" s="724"/>
      <c r="L191" s="725"/>
      <c r="M191" s="141">
        <v>0</v>
      </c>
    </row>
    <row r="192" spans="3:13" ht="12.75">
      <c r="C192" s="131"/>
      <c r="D192" s="719"/>
      <c r="E192" s="719"/>
      <c r="F192" s="719"/>
      <c r="G192" s="719"/>
      <c r="H192" s="719"/>
      <c r="I192" s="135"/>
      <c r="J192" s="723" t="s">
        <v>14</v>
      </c>
      <c r="K192" s="724"/>
      <c r="L192" s="725"/>
      <c r="M192" s="141">
        <v>0</v>
      </c>
    </row>
    <row r="193" spans="3:13" ht="12.75">
      <c r="C193" s="131"/>
      <c r="D193" s="719"/>
      <c r="E193" s="719"/>
      <c r="F193" s="719"/>
      <c r="G193" s="719"/>
      <c r="H193" s="719"/>
      <c r="I193" s="135"/>
      <c r="J193" s="723" t="s">
        <v>15</v>
      </c>
      <c r="K193" s="724"/>
      <c r="L193" s="725"/>
      <c r="M193" s="141">
        <v>178200</v>
      </c>
    </row>
    <row r="194" spans="3:13" ht="12.75">
      <c r="C194" s="144"/>
      <c r="D194" s="145"/>
      <c r="E194" s="145"/>
      <c r="F194" s="145"/>
      <c r="G194" s="145"/>
      <c r="H194" s="145"/>
      <c r="I194" s="149"/>
      <c r="J194" s="723" t="s">
        <v>251</v>
      </c>
      <c r="K194" s="724"/>
      <c r="L194" s="152"/>
      <c r="M194" s="147">
        <v>2578600</v>
      </c>
    </row>
    <row r="195" spans="3:13" ht="13.5" thickBot="1">
      <c r="C195" s="726" t="s">
        <v>12</v>
      </c>
      <c r="D195" s="727"/>
      <c r="E195" s="727"/>
      <c r="F195" s="727"/>
      <c r="G195" s="727"/>
      <c r="H195" s="727"/>
      <c r="I195" s="727"/>
      <c r="J195" s="727"/>
      <c r="K195" s="727"/>
      <c r="L195" s="727"/>
      <c r="M195" s="139"/>
    </row>
    <row r="196" spans="3:13" ht="12.75">
      <c r="C196" s="131"/>
      <c r="D196" s="750" t="s">
        <v>254</v>
      </c>
      <c r="E196" s="751"/>
      <c r="F196" s="751"/>
      <c r="G196" s="751"/>
      <c r="H196" s="751"/>
      <c r="I196" s="751"/>
      <c r="J196" s="751"/>
      <c r="K196" s="751"/>
      <c r="L196" s="751"/>
      <c r="M196" s="752"/>
    </row>
    <row r="197" spans="3:13" ht="12.75">
      <c r="C197" s="131"/>
      <c r="D197" s="719"/>
      <c r="E197" s="719"/>
      <c r="F197" s="719"/>
      <c r="G197" s="720" t="s">
        <v>64</v>
      </c>
      <c r="H197" s="721"/>
      <c r="I197" s="721"/>
      <c r="J197" s="721"/>
      <c r="K197" s="721"/>
      <c r="L197" s="722"/>
      <c r="M197" s="133">
        <f>M198+M199+M200</f>
        <v>658376</v>
      </c>
    </row>
    <row r="198" spans="3:13" ht="12.75">
      <c r="C198" s="131"/>
      <c r="D198" s="719"/>
      <c r="E198" s="719"/>
      <c r="F198" s="719"/>
      <c r="G198" s="719"/>
      <c r="H198" s="719"/>
      <c r="I198" s="135"/>
      <c r="J198" s="723" t="s">
        <v>13</v>
      </c>
      <c r="K198" s="724"/>
      <c r="L198" s="725"/>
      <c r="M198" s="141">
        <v>0</v>
      </c>
    </row>
    <row r="199" spans="3:13" ht="12.75">
      <c r="C199" s="131"/>
      <c r="D199" s="719"/>
      <c r="E199" s="719"/>
      <c r="F199" s="719"/>
      <c r="G199" s="719"/>
      <c r="H199" s="719"/>
      <c r="I199" s="135"/>
      <c r="J199" s="723" t="s">
        <v>14</v>
      </c>
      <c r="K199" s="724"/>
      <c r="L199" s="725"/>
      <c r="M199" s="141">
        <v>0</v>
      </c>
    </row>
    <row r="200" spans="3:13" ht="12.75">
      <c r="C200" s="131"/>
      <c r="D200" s="719"/>
      <c r="E200" s="719"/>
      <c r="F200" s="719"/>
      <c r="G200" s="719"/>
      <c r="H200" s="719"/>
      <c r="I200" s="135"/>
      <c r="J200" s="723" t="s">
        <v>15</v>
      </c>
      <c r="K200" s="724"/>
      <c r="L200" s="725"/>
      <c r="M200" s="141">
        <v>658376</v>
      </c>
    </row>
    <row r="201" spans="3:13" ht="13.5" thickBot="1">
      <c r="C201" s="726" t="s">
        <v>12</v>
      </c>
      <c r="D201" s="727"/>
      <c r="E201" s="727"/>
      <c r="F201" s="727"/>
      <c r="G201" s="727"/>
      <c r="H201" s="727"/>
      <c r="I201" s="727"/>
      <c r="J201" s="727"/>
      <c r="K201" s="727"/>
      <c r="L201" s="727"/>
      <c r="M201" s="139"/>
    </row>
  </sheetData>
  <sheetProtection/>
  <mergeCells count="310">
    <mergeCell ref="D156:M156"/>
    <mergeCell ref="D149:M149"/>
    <mergeCell ref="J153:L153"/>
    <mergeCell ref="I162:K162"/>
    <mergeCell ref="I161:K161"/>
    <mergeCell ref="J160:L160"/>
    <mergeCell ref="J50:K50"/>
    <mergeCell ref="I127:K127"/>
    <mergeCell ref="I155:J155"/>
    <mergeCell ref="J43:K43"/>
    <mergeCell ref="G120:H120"/>
    <mergeCell ref="D122:M122"/>
    <mergeCell ref="I123:L123"/>
    <mergeCell ref="C121:L121"/>
    <mergeCell ref="J124:L124"/>
    <mergeCell ref="J125:L125"/>
    <mergeCell ref="D196:M196"/>
    <mergeCell ref="I157:L157"/>
    <mergeCell ref="J158:L158"/>
    <mergeCell ref="J159:L159"/>
    <mergeCell ref="J134:L134"/>
    <mergeCell ref="D148:M148"/>
    <mergeCell ref="J168:L168"/>
    <mergeCell ref="I170:K170"/>
    <mergeCell ref="I171:K171"/>
    <mergeCell ref="D172:M172"/>
    <mergeCell ref="J126:L126"/>
    <mergeCell ref="J128:L128"/>
    <mergeCell ref="J136:L136"/>
    <mergeCell ref="C137:L137"/>
    <mergeCell ref="J133:L133"/>
    <mergeCell ref="C129:L129"/>
    <mergeCell ref="D118:M118"/>
    <mergeCell ref="D119:F119"/>
    <mergeCell ref="G119:L119"/>
    <mergeCell ref="J120:L120"/>
    <mergeCell ref="D113:F113"/>
    <mergeCell ref="G113:H113"/>
    <mergeCell ref="J113:L113"/>
    <mergeCell ref="C117:L117"/>
    <mergeCell ref="D120:F120"/>
    <mergeCell ref="J114:K114"/>
    <mergeCell ref="D111:F111"/>
    <mergeCell ref="G111:H111"/>
    <mergeCell ref="J111:L111"/>
    <mergeCell ref="D112:F112"/>
    <mergeCell ref="G112:H112"/>
    <mergeCell ref="J112:L112"/>
    <mergeCell ref="J99:L99"/>
    <mergeCell ref="C108:L108"/>
    <mergeCell ref="J107:L107"/>
    <mergeCell ref="D109:M109"/>
    <mergeCell ref="D110:F110"/>
    <mergeCell ref="G110:L110"/>
    <mergeCell ref="D104:F104"/>
    <mergeCell ref="G104:H104"/>
    <mergeCell ref="J104:L104"/>
    <mergeCell ref="D105:F105"/>
    <mergeCell ref="D96:F96"/>
    <mergeCell ref="G96:H96"/>
    <mergeCell ref="J96:L96"/>
    <mergeCell ref="D97:F97"/>
    <mergeCell ref="G97:H97"/>
    <mergeCell ref="J97:L97"/>
    <mergeCell ref="G105:H105"/>
    <mergeCell ref="C100:L100"/>
    <mergeCell ref="D101:M101"/>
    <mergeCell ref="D17:F17"/>
    <mergeCell ref="G17:L17"/>
    <mergeCell ref="D93:M93"/>
    <mergeCell ref="D18:F18"/>
    <mergeCell ref="G18:H18"/>
    <mergeCell ref="I30:L30"/>
    <mergeCell ref="J19:L19"/>
    <mergeCell ref="D24:M24"/>
    <mergeCell ref="I42:K42"/>
    <mergeCell ref="D6:G6"/>
    <mergeCell ref="H6:J6"/>
    <mergeCell ref="K6:L6"/>
    <mergeCell ref="D16:M16"/>
    <mergeCell ref="D9:F9"/>
    <mergeCell ref="I33:L33"/>
    <mergeCell ref="D8:M8"/>
    <mergeCell ref="D12:F12"/>
    <mergeCell ref="D11:F11"/>
    <mergeCell ref="D3:G3"/>
    <mergeCell ref="H3:J3"/>
    <mergeCell ref="K3:L3"/>
    <mergeCell ref="D4:G4"/>
    <mergeCell ref="H4:J4"/>
    <mergeCell ref="K4:L4"/>
    <mergeCell ref="D5:G5"/>
    <mergeCell ref="H5:J5"/>
    <mergeCell ref="K5:L5"/>
    <mergeCell ref="D28:F28"/>
    <mergeCell ref="G28:H28"/>
    <mergeCell ref="J28:L28"/>
    <mergeCell ref="D26:F26"/>
    <mergeCell ref="G26:H26"/>
    <mergeCell ref="J26:L26"/>
    <mergeCell ref="D27:F27"/>
    <mergeCell ref="D14:F14"/>
    <mergeCell ref="J18:L18"/>
    <mergeCell ref="C7:L7"/>
    <mergeCell ref="G11:H11"/>
    <mergeCell ref="J11:L11"/>
    <mergeCell ref="D10:F10"/>
    <mergeCell ref="G12:H12"/>
    <mergeCell ref="G10:H10"/>
    <mergeCell ref="J10:L10"/>
    <mergeCell ref="G9:L9"/>
    <mergeCell ref="J12:L12"/>
    <mergeCell ref="D13:F13"/>
    <mergeCell ref="D22:F22"/>
    <mergeCell ref="G22:H22"/>
    <mergeCell ref="J22:L22"/>
    <mergeCell ref="D21:F21"/>
    <mergeCell ref="G20:H20"/>
    <mergeCell ref="J20:L20"/>
    <mergeCell ref="D19:F19"/>
    <mergeCell ref="G13:L13"/>
    <mergeCell ref="G14:H14"/>
    <mergeCell ref="C23:L23"/>
    <mergeCell ref="G27:H27"/>
    <mergeCell ref="J27:L27"/>
    <mergeCell ref="D25:F25"/>
    <mergeCell ref="G25:L25"/>
    <mergeCell ref="J14:L14"/>
    <mergeCell ref="G19:H19"/>
    <mergeCell ref="C15:L15"/>
    <mergeCell ref="G21:L21"/>
    <mergeCell ref="D20:F20"/>
    <mergeCell ref="C35:L35"/>
    <mergeCell ref="D38:F38"/>
    <mergeCell ref="G38:L38"/>
    <mergeCell ref="D39:F39"/>
    <mergeCell ref="G39:H39"/>
    <mergeCell ref="J39:L39"/>
    <mergeCell ref="D37:M37"/>
    <mergeCell ref="D40:F40"/>
    <mergeCell ref="G40:H40"/>
    <mergeCell ref="J40:L40"/>
    <mergeCell ref="D41:F41"/>
    <mergeCell ref="G41:H41"/>
    <mergeCell ref="J41:L41"/>
    <mergeCell ref="C44:L44"/>
    <mergeCell ref="D45:M45"/>
    <mergeCell ref="D46:F46"/>
    <mergeCell ref="G46:L46"/>
    <mergeCell ref="D47:F47"/>
    <mergeCell ref="G47:H47"/>
    <mergeCell ref="J47:L47"/>
    <mergeCell ref="D48:F48"/>
    <mergeCell ref="G48:H48"/>
    <mergeCell ref="J48:L48"/>
    <mergeCell ref="D49:F49"/>
    <mergeCell ref="G49:H49"/>
    <mergeCell ref="J49:L49"/>
    <mergeCell ref="C52:L52"/>
    <mergeCell ref="D53:M53"/>
    <mergeCell ref="D54:F54"/>
    <mergeCell ref="G54:L54"/>
    <mergeCell ref="D55:F55"/>
    <mergeCell ref="G55:H55"/>
    <mergeCell ref="J55:L55"/>
    <mergeCell ref="D56:F56"/>
    <mergeCell ref="G56:H56"/>
    <mergeCell ref="J56:L56"/>
    <mergeCell ref="D57:F57"/>
    <mergeCell ref="G57:H57"/>
    <mergeCell ref="J57:L57"/>
    <mergeCell ref="C58:L58"/>
    <mergeCell ref="D83:F83"/>
    <mergeCell ref="G83:H83"/>
    <mergeCell ref="D59:M59"/>
    <mergeCell ref="D60:F60"/>
    <mergeCell ref="G60:L60"/>
    <mergeCell ref="D61:F61"/>
    <mergeCell ref="G61:H61"/>
    <mergeCell ref="J61:L61"/>
    <mergeCell ref="D62:F62"/>
    <mergeCell ref="G62:H62"/>
    <mergeCell ref="J62:L62"/>
    <mergeCell ref="D63:F63"/>
    <mergeCell ref="G63:H63"/>
    <mergeCell ref="J63:L63"/>
    <mergeCell ref="C64:L64"/>
    <mergeCell ref="D65:M65"/>
    <mergeCell ref="D66:F66"/>
    <mergeCell ref="G66:L66"/>
    <mergeCell ref="D67:F67"/>
    <mergeCell ref="G67:H67"/>
    <mergeCell ref="J67:L67"/>
    <mergeCell ref="D68:F68"/>
    <mergeCell ref="G68:H68"/>
    <mergeCell ref="J68:L68"/>
    <mergeCell ref="D69:F69"/>
    <mergeCell ref="G69:H69"/>
    <mergeCell ref="J69:L69"/>
    <mergeCell ref="C72:L72"/>
    <mergeCell ref="I70:L70"/>
    <mergeCell ref="D73:M73"/>
    <mergeCell ref="D74:F74"/>
    <mergeCell ref="G74:L74"/>
    <mergeCell ref="D75:F75"/>
    <mergeCell ref="G75:H75"/>
    <mergeCell ref="J75:L75"/>
    <mergeCell ref="J76:L76"/>
    <mergeCell ref="D77:F77"/>
    <mergeCell ref="G77:H77"/>
    <mergeCell ref="J77:L77"/>
    <mergeCell ref="D76:F76"/>
    <mergeCell ref="G76:H76"/>
    <mergeCell ref="J84:L84"/>
    <mergeCell ref="D87:M87"/>
    <mergeCell ref="D88:F88"/>
    <mergeCell ref="G88:L88"/>
    <mergeCell ref="D85:F85"/>
    <mergeCell ref="C86:L86"/>
    <mergeCell ref="D84:F84"/>
    <mergeCell ref="G84:H84"/>
    <mergeCell ref="D91:F91"/>
    <mergeCell ref="G91:H91"/>
    <mergeCell ref="J91:L91"/>
    <mergeCell ref="C80:L80"/>
    <mergeCell ref="D81:M81"/>
    <mergeCell ref="D82:F82"/>
    <mergeCell ref="G82:L82"/>
    <mergeCell ref="G85:H85"/>
    <mergeCell ref="J85:L85"/>
    <mergeCell ref="J83:L83"/>
    <mergeCell ref="D89:F89"/>
    <mergeCell ref="G89:H89"/>
    <mergeCell ref="J89:L89"/>
    <mergeCell ref="D90:F90"/>
    <mergeCell ref="G90:H90"/>
    <mergeCell ref="J90:L90"/>
    <mergeCell ref="G102:L102"/>
    <mergeCell ref="D103:F103"/>
    <mergeCell ref="G103:H103"/>
    <mergeCell ref="D94:F94"/>
    <mergeCell ref="G94:L94"/>
    <mergeCell ref="D95:F95"/>
    <mergeCell ref="G95:H95"/>
    <mergeCell ref="J95:L95"/>
    <mergeCell ref="J98:L98"/>
    <mergeCell ref="J103:L103"/>
    <mergeCell ref="J105:L105"/>
    <mergeCell ref="C92:L92"/>
    <mergeCell ref="M3:R3"/>
    <mergeCell ref="C1:R1"/>
    <mergeCell ref="J154:L154"/>
    <mergeCell ref="I150:L150"/>
    <mergeCell ref="J151:L151"/>
    <mergeCell ref="J152:L152"/>
    <mergeCell ref="D102:F102"/>
    <mergeCell ref="B34:D34"/>
    <mergeCell ref="D181:M181"/>
    <mergeCell ref="I182:L182"/>
    <mergeCell ref="I180:K180"/>
    <mergeCell ref="J29:K29"/>
    <mergeCell ref="D163:M163"/>
    <mergeCell ref="D164:M164"/>
    <mergeCell ref="I165:L165"/>
    <mergeCell ref="J166:L166"/>
    <mergeCell ref="J167:L167"/>
    <mergeCell ref="I78:L78"/>
    <mergeCell ref="D173:M173"/>
    <mergeCell ref="I174:L174"/>
    <mergeCell ref="J175:L175"/>
    <mergeCell ref="J176:L176"/>
    <mergeCell ref="J177:L177"/>
    <mergeCell ref="I179:K179"/>
    <mergeCell ref="J194:K194"/>
    <mergeCell ref="J183:L183"/>
    <mergeCell ref="J185:L185"/>
    <mergeCell ref="D192:F192"/>
    <mergeCell ref="G192:H192"/>
    <mergeCell ref="J192:L192"/>
    <mergeCell ref="G193:H193"/>
    <mergeCell ref="J199:L199"/>
    <mergeCell ref="I187:K187"/>
    <mergeCell ref="I188:K188"/>
    <mergeCell ref="D189:M189"/>
    <mergeCell ref="D190:F190"/>
    <mergeCell ref="J193:L193"/>
    <mergeCell ref="D191:F191"/>
    <mergeCell ref="G191:H191"/>
    <mergeCell ref="J191:L191"/>
    <mergeCell ref="D193:F193"/>
    <mergeCell ref="E34:F34"/>
    <mergeCell ref="H34:K34"/>
    <mergeCell ref="D197:F197"/>
    <mergeCell ref="G197:L197"/>
    <mergeCell ref="J184:L184"/>
    <mergeCell ref="D130:M130"/>
    <mergeCell ref="I131:L131"/>
    <mergeCell ref="J132:L132"/>
    <mergeCell ref="I135:K135"/>
    <mergeCell ref="C195:L195"/>
    <mergeCell ref="D198:F198"/>
    <mergeCell ref="G190:L190"/>
    <mergeCell ref="D200:F200"/>
    <mergeCell ref="G200:H200"/>
    <mergeCell ref="J200:L200"/>
    <mergeCell ref="C201:L201"/>
    <mergeCell ref="G198:H198"/>
    <mergeCell ref="J198:L198"/>
    <mergeCell ref="D199:F199"/>
    <mergeCell ref="G199:H199"/>
  </mergeCells>
  <printOptions/>
  <pageMargins left="0.75" right="0.75" top="1" bottom="1" header="0.5" footer="0.5"/>
  <pageSetup orientation="portrait" paperSize="9" r:id="rId1"/>
  <headerFooter alignWithMargins="0">
    <oddHeader>&amp;CHarkakötöny Község Önkormányzatának költségvetése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7.140625" style="0" customWidth="1"/>
    <col min="2" max="2" width="23.140625" style="0" customWidth="1"/>
    <col min="3" max="3" width="0.13671875" style="0" hidden="1" customWidth="1"/>
    <col min="4" max="6" width="9.140625" style="0" hidden="1" customWidth="1"/>
    <col min="7" max="7" width="28.140625" style="0" customWidth="1"/>
  </cols>
  <sheetData>
    <row r="1" spans="1:7" ht="12.75">
      <c r="A1" s="769" t="s">
        <v>377</v>
      </c>
      <c r="B1" s="769"/>
      <c r="C1" s="769"/>
      <c r="D1" s="769"/>
      <c r="E1" s="769"/>
      <c r="F1" s="769"/>
      <c r="G1" s="769"/>
    </row>
    <row r="3" ht="1.5" customHeight="1"/>
    <row r="4" ht="12.75" hidden="1"/>
    <row r="5" ht="12.75" hidden="1"/>
    <row r="6" ht="12.75" hidden="1"/>
    <row r="7" ht="12.75" hidden="1"/>
    <row r="8" ht="12.75" hidden="1"/>
    <row r="9" ht="23.25" customHeight="1" hidden="1"/>
    <row r="10" spans="1:7" ht="57.75" customHeight="1">
      <c r="A10" s="824" t="s">
        <v>148</v>
      </c>
      <c r="B10" s="824"/>
      <c r="C10" s="824"/>
      <c r="D10" s="824"/>
      <c r="E10" s="824"/>
      <c r="F10" s="824"/>
      <c r="G10" s="824"/>
    </row>
    <row r="11" spans="1:7" ht="42.75" customHeight="1">
      <c r="A11" s="824"/>
      <c r="B11" s="824"/>
      <c r="C11" s="824"/>
      <c r="D11" s="824"/>
      <c r="E11" s="824"/>
      <c r="F11" s="824"/>
      <c r="G11" s="824"/>
    </row>
    <row r="12" ht="82.5" customHeight="1"/>
    <row r="13" spans="1:7" ht="67.5" customHeight="1">
      <c r="A13" s="825" t="s">
        <v>370</v>
      </c>
      <c r="B13" s="826"/>
      <c r="C13" s="826"/>
      <c r="D13" s="826"/>
      <c r="E13" s="826"/>
      <c r="F13" s="826"/>
      <c r="G13" s="827"/>
    </row>
    <row r="14" spans="1:7" ht="39" customHeight="1">
      <c r="A14" s="820" t="s">
        <v>149</v>
      </c>
      <c r="B14" s="821"/>
      <c r="C14" s="516"/>
      <c r="D14" s="516"/>
      <c r="E14" s="516"/>
      <c r="F14" s="516"/>
      <c r="G14" s="517">
        <v>2578600</v>
      </c>
    </row>
    <row r="15" spans="1:7" ht="36.75" customHeight="1">
      <c r="A15" s="820" t="s">
        <v>150</v>
      </c>
      <c r="B15" s="828"/>
      <c r="C15" s="821"/>
      <c r="D15" s="516"/>
      <c r="E15" s="516"/>
      <c r="F15" s="516"/>
      <c r="G15" s="517">
        <v>392500</v>
      </c>
    </row>
    <row r="16" spans="1:7" ht="49.5" customHeight="1">
      <c r="A16" s="820" t="s">
        <v>151</v>
      </c>
      <c r="B16" s="821"/>
      <c r="C16" s="516"/>
      <c r="D16" s="516"/>
      <c r="E16" s="516"/>
      <c r="F16" s="516"/>
      <c r="G16" s="517">
        <v>0</v>
      </c>
    </row>
    <row r="17" spans="1:7" ht="36" customHeight="1">
      <c r="A17" s="820" t="s">
        <v>152</v>
      </c>
      <c r="B17" s="821"/>
      <c r="C17" s="516"/>
      <c r="D17" s="516"/>
      <c r="E17" s="516"/>
      <c r="F17" s="516"/>
      <c r="G17" s="517">
        <v>0</v>
      </c>
    </row>
    <row r="18" spans="1:7" ht="40.5" customHeight="1">
      <c r="A18" s="822" t="s">
        <v>153</v>
      </c>
      <c r="B18" s="823"/>
      <c r="C18" s="518"/>
      <c r="D18" s="518"/>
      <c r="E18" s="518"/>
      <c r="F18" s="518"/>
      <c r="G18" s="519">
        <f>G14+G15+G16+G17</f>
        <v>2971100</v>
      </c>
    </row>
  </sheetData>
  <sheetProtection/>
  <mergeCells count="8">
    <mergeCell ref="A14:B14"/>
    <mergeCell ref="A18:B18"/>
    <mergeCell ref="A1:G1"/>
    <mergeCell ref="A10:G11"/>
    <mergeCell ref="A13:G13"/>
    <mergeCell ref="A15:C15"/>
    <mergeCell ref="A16:B16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D1">
      <selection activeCell="G1" sqref="G1:H1"/>
    </sheetView>
  </sheetViews>
  <sheetFormatPr defaultColWidth="9.140625" defaultRowHeight="12.75"/>
  <cols>
    <col min="1" max="3" width="9.140625" style="0" hidden="1" customWidth="1"/>
    <col min="4" max="4" width="0.2890625" style="0" customWidth="1"/>
    <col min="5" max="6" width="9.140625" style="0" hidden="1" customWidth="1"/>
    <col min="7" max="7" width="63.28125" style="0" customWidth="1"/>
    <col min="8" max="8" width="20.7109375" style="0" customWidth="1"/>
  </cols>
  <sheetData>
    <row r="1" spans="7:8" ht="12.75">
      <c r="G1" s="831" t="s">
        <v>378</v>
      </c>
      <c r="H1" s="831"/>
    </row>
    <row r="3" spans="1:8" ht="18.75">
      <c r="A3" s="829"/>
      <c r="B3" s="829"/>
      <c r="C3" s="829"/>
      <c r="D3" s="829" t="s">
        <v>154</v>
      </c>
      <c r="E3" s="829"/>
      <c r="F3" s="829"/>
      <c r="G3" s="829"/>
      <c r="H3" s="829"/>
    </row>
    <row r="4" spans="1:8" ht="18.75">
      <c r="A4" s="829"/>
      <c r="B4" s="829"/>
      <c r="C4" s="829"/>
      <c r="D4" s="829" t="s">
        <v>155</v>
      </c>
      <c r="E4" s="829"/>
      <c r="F4" s="829"/>
      <c r="G4" s="829"/>
      <c r="H4" s="829"/>
    </row>
    <row r="5" spans="1:8" ht="18.75">
      <c r="A5" s="338"/>
      <c r="B5" s="338"/>
      <c r="C5" s="338"/>
      <c r="D5" s="338"/>
      <c r="E5" s="338"/>
      <c r="F5" s="338"/>
      <c r="G5" s="338"/>
      <c r="H5" s="338"/>
    </row>
    <row r="6" spans="3:8" ht="15" customHeight="1">
      <c r="C6" s="339"/>
      <c r="F6" s="339" t="s">
        <v>156</v>
      </c>
      <c r="G6" s="830" t="s">
        <v>157</v>
      </c>
      <c r="H6" s="832" t="s">
        <v>259</v>
      </c>
    </row>
    <row r="7" spans="3:8" ht="15.75" customHeight="1">
      <c r="C7" s="342"/>
      <c r="F7" s="342"/>
      <c r="G7" s="830"/>
      <c r="H7" s="833"/>
    </row>
    <row r="8" spans="3:8" ht="18.75">
      <c r="C8" s="342"/>
      <c r="F8" s="342"/>
      <c r="G8" s="340"/>
      <c r="H8" s="341" t="s">
        <v>133</v>
      </c>
    </row>
    <row r="9" spans="3:8" ht="29.25" customHeight="1">
      <c r="C9" s="14"/>
      <c r="F9" s="14"/>
      <c r="G9" s="343" t="s">
        <v>104</v>
      </c>
      <c r="H9" s="116">
        <f>H10+H11+H12+H13+H14+H15+H16+H17+H18+H19</f>
        <v>243000</v>
      </c>
    </row>
    <row r="10" spans="3:8" ht="29.25" customHeight="1">
      <c r="C10" s="14"/>
      <c r="F10" s="14"/>
      <c r="G10" s="344" t="s">
        <v>158</v>
      </c>
      <c r="H10" s="345">
        <v>100000</v>
      </c>
    </row>
    <row r="11" spans="3:8" ht="29.25" customHeight="1">
      <c r="C11" s="14"/>
      <c r="F11" s="14"/>
      <c r="G11" s="344" t="s">
        <v>159</v>
      </c>
      <c r="H11" s="345">
        <v>0</v>
      </c>
    </row>
    <row r="12" spans="3:8" ht="29.25" customHeight="1">
      <c r="C12" s="14"/>
      <c r="F12" s="14"/>
      <c r="G12" s="344" t="s">
        <v>169</v>
      </c>
      <c r="H12" s="345">
        <v>0</v>
      </c>
    </row>
    <row r="13" spans="3:8" ht="29.25" customHeight="1">
      <c r="C13" s="14"/>
      <c r="F13" s="14"/>
      <c r="G13" s="344" t="s">
        <v>160</v>
      </c>
      <c r="H13" s="345">
        <v>0</v>
      </c>
    </row>
    <row r="14" spans="3:8" ht="29.25" customHeight="1">
      <c r="C14" s="14"/>
      <c r="F14" s="14"/>
      <c r="G14" s="344" t="s">
        <v>161</v>
      </c>
      <c r="H14" s="345">
        <v>21000</v>
      </c>
    </row>
    <row r="15" spans="3:8" ht="29.25" customHeight="1">
      <c r="C15" s="14"/>
      <c r="F15" s="14"/>
      <c r="G15" s="344" t="s">
        <v>162</v>
      </c>
      <c r="H15" s="345">
        <v>0</v>
      </c>
    </row>
    <row r="16" spans="3:8" ht="29.25" customHeight="1">
      <c r="C16" s="14"/>
      <c r="F16" s="14"/>
      <c r="G16" s="344" t="s">
        <v>164</v>
      </c>
      <c r="H16" s="345">
        <v>0</v>
      </c>
    </row>
    <row r="17" spans="3:8" ht="29.25" customHeight="1">
      <c r="C17" s="14"/>
      <c r="F17" s="14"/>
      <c r="G17" s="344" t="s">
        <v>257</v>
      </c>
      <c r="H17" s="345">
        <v>10000</v>
      </c>
    </row>
    <row r="18" spans="3:8" ht="29.25" customHeight="1">
      <c r="C18" s="14"/>
      <c r="F18" s="14"/>
      <c r="G18" s="344" t="s">
        <v>166</v>
      </c>
      <c r="H18" s="345">
        <v>110000</v>
      </c>
    </row>
    <row r="19" spans="3:8" ht="29.25" customHeight="1">
      <c r="C19" s="14"/>
      <c r="F19" s="14"/>
      <c r="G19" s="344" t="s">
        <v>256</v>
      </c>
      <c r="H19" s="345">
        <v>2000</v>
      </c>
    </row>
    <row r="20" spans="3:8" ht="29.25" customHeight="1">
      <c r="C20" s="14"/>
      <c r="F20" s="14"/>
      <c r="G20" s="346" t="s">
        <v>103</v>
      </c>
      <c r="H20" s="347">
        <f>H22+H23+H21+H24</f>
        <v>12380105</v>
      </c>
    </row>
    <row r="21" spans="3:8" ht="29.25" customHeight="1">
      <c r="C21" s="14"/>
      <c r="F21" s="14"/>
      <c r="G21" s="344" t="s">
        <v>165</v>
      </c>
      <c r="H21" s="345">
        <v>946665</v>
      </c>
    </row>
    <row r="22" spans="3:8" ht="29.25" customHeight="1">
      <c r="C22" s="14"/>
      <c r="F22" s="14"/>
      <c r="G22" s="344" t="s">
        <v>258</v>
      </c>
      <c r="H22" s="345">
        <v>11297000</v>
      </c>
    </row>
    <row r="23" spans="3:8" ht="29.25" customHeight="1">
      <c r="C23" s="14"/>
      <c r="F23" s="14"/>
      <c r="G23" s="344" t="s">
        <v>255</v>
      </c>
      <c r="H23" s="345">
        <v>119000</v>
      </c>
    </row>
    <row r="24" spans="3:8" ht="29.25" customHeight="1">
      <c r="C24" s="14"/>
      <c r="F24" s="14"/>
      <c r="G24" s="344" t="s">
        <v>163</v>
      </c>
      <c r="H24" s="345">
        <v>17440</v>
      </c>
    </row>
    <row r="25" spans="3:8" ht="29.25" customHeight="1">
      <c r="C25" s="14"/>
      <c r="F25" s="14"/>
      <c r="G25" s="343" t="s">
        <v>93</v>
      </c>
      <c r="H25" s="348">
        <f>H26</f>
        <v>675647</v>
      </c>
    </row>
    <row r="26" spans="3:8" ht="29.25" customHeight="1">
      <c r="C26" s="14"/>
      <c r="F26" s="14"/>
      <c r="G26" s="349" t="s">
        <v>167</v>
      </c>
      <c r="H26" s="445">
        <v>675647</v>
      </c>
    </row>
    <row r="27" spans="3:8" ht="29.25" customHeight="1">
      <c r="C27" s="14"/>
      <c r="F27" s="14"/>
      <c r="G27" s="447" t="s">
        <v>179</v>
      </c>
      <c r="H27" s="304">
        <v>135430</v>
      </c>
    </row>
    <row r="28" spans="3:8" ht="15">
      <c r="C28" s="14"/>
      <c r="F28" s="14"/>
      <c r="G28" s="351" t="s">
        <v>168</v>
      </c>
      <c r="H28" s="446">
        <f>H9+H20+H25+H27</f>
        <v>13434182</v>
      </c>
    </row>
  </sheetData>
  <sheetProtection/>
  <mergeCells count="7">
    <mergeCell ref="D3:H3"/>
    <mergeCell ref="D4:H4"/>
    <mergeCell ref="G6:G7"/>
    <mergeCell ref="A3:C3"/>
    <mergeCell ref="A4:C4"/>
    <mergeCell ref="G1:H1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C1">
      <selection activeCell="A1" sqref="A1:F1"/>
    </sheetView>
  </sheetViews>
  <sheetFormatPr defaultColWidth="9.140625" defaultRowHeight="12.75"/>
  <cols>
    <col min="1" max="1" width="8.7109375" style="0" hidden="1" customWidth="1"/>
    <col min="2" max="2" width="9.140625" style="0" hidden="1" customWidth="1"/>
    <col min="3" max="3" width="39.421875" style="0" customWidth="1"/>
    <col min="4" max="4" width="12.57421875" style="0" customWidth="1"/>
    <col min="5" max="5" width="15.8515625" style="0" customWidth="1"/>
    <col min="6" max="6" width="15.7109375" style="0" bestFit="1" customWidth="1"/>
  </cols>
  <sheetData>
    <row r="1" spans="1:6" ht="12.75">
      <c r="A1" s="834" t="s">
        <v>379</v>
      </c>
      <c r="B1" s="834"/>
      <c r="C1" s="834"/>
      <c r="D1" s="834"/>
      <c r="E1" s="834"/>
      <c r="F1" s="834"/>
    </row>
    <row r="2" spans="1:6" ht="14.25">
      <c r="A2" s="14"/>
      <c r="B2" s="835" t="s">
        <v>183</v>
      </c>
      <c r="C2" s="835"/>
      <c r="D2" s="835"/>
      <c r="E2" s="835"/>
      <c r="F2" s="835"/>
    </row>
    <row r="3" spans="1:6" ht="14.25">
      <c r="A3" s="14"/>
      <c r="B3" s="836" t="s">
        <v>184</v>
      </c>
      <c r="C3" s="836"/>
      <c r="D3" s="836"/>
      <c r="E3" s="836"/>
      <c r="F3" s="836"/>
    </row>
    <row r="4" spans="1:6" ht="14.25">
      <c r="A4" s="14"/>
      <c r="B4" s="538"/>
      <c r="C4" s="837" t="s">
        <v>185</v>
      </c>
      <c r="D4" s="837"/>
      <c r="E4" s="837"/>
      <c r="F4" s="837"/>
    </row>
    <row r="5" spans="1:6" ht="15">
      <c r="A5" s="14"/>
      <c r="B5" s="376"/>
      <c r="C5" s="376"/>
      <c r="D5" s="377"/>
      <c r="E5" s="377"/>
      <c r="F5" s="378" t="s">
        <v>133</v>
      </c>
    </row>
    <row r="6" spans="1:6" ht="25.5">
      <c r="A6" s="14"/>
      <c r="B6" s="838"/>
      <c r="C6" s="520" t="s">
        <v>19</v>
      </c>
      <c r="D6" s="520" t="s">
        <v>16</v>
      </c>
      <c r="E6" s="520" t="s">
        <v>17</v>
      </c>
      <c r="F6" s="520" t="s">
        <v>186</v>
      </c>
    </row>
    <row r="7" spans="1:6" ht="14.25">
      <c r="A7" s="14"/>
      <c r="B7" s="838"/>
      <c r="C7" s="601" t="s">
        <v>61</v>
      </c>
      <c r="D7" s="522">
        <f>D8+D11+D18+D21+D25+D28+D31+D34+D37</f>
        <v>2908771</v>
      </c>
      <c r="E7" s="522">
        <f>E8+E11+E21+E25+E28+E31+E34+E37+E18</f>
        <v>0</v>
      </c>
      <c r="F7" s="522">
        <f>D7+E7</f>
        <v>2908771</v>
      </c>
    </row>
    <row r="8" spans="1:6" ht="14.25">
      <c r="A8" s="14"/>
      <c r="B8" s="838"/>
      <c r="C8" s="523" t="s">
        <v>187</v>
      </c>
      <c r="D8" s="524">
        <f>D9+D10</f>
        <v>1296554</v>
      </c>
      <c r="E8" s="524">
        <f>E9+E10</f>
        <v>0</v>
      </c>
      <c r="F8" s="522">
        <f aca="true" t="shared" si="0" ref="F8:F39">D8+E8</f>
        <v>1296554</v>
      </c>
    </row>
    <row r="9" spans="1:6" ht="17.25" customHeight="1">
      <c r="A9" s="14"/>
      <c r="B9" s="838"/>
      <c r="C9" s="525" t="s">
        <v>188</v>
      </c>
      <c r="D9" s="526">
        <v>1000448</v>
      </c>
      <c r="E9" s="526">
        <v>0</v>
      </c>
      <c r="F9" s="522">
        <f t="shared" si="0"/>
        <v>1000448</v>
      </c>
    </row>
    <row r="10" spans="1:6" ht="25.5">
      <c r="A10" s="14"/>
      <c r="B10" s="838"/>
      <c r="C10" s="525" t="s">
        <v>239</v>
      </c>
      <c r="D10" s="526">
        <v>296106</v>
      </c>
      <c r="E10" s="526">
        <v>0</v>
      </c>
      <c r="F10" s="522">
        <f t="shared" si="0"/>
        <v>296106</v>
      </c>
    </row>
    <row r="11" spans="1:6" ht="14.25">
      <c r="A11" s="14"/>
      <c r="B11" s="838"/>
      <c r="C11" s="527" t="s">
        <v>189</v>
      </c>
      <c r="D11" s="528">
        <f>D12+D13+D14+D15+D16+D17</f>
        <v>516859</v>
      </c>
      <c r="E11" s="529">
        <f>E12+E13+E14+E16+E15+E17</f>
        <v>0</v>
      </c>
      <c r="F11" s="522">
        <f t="shared" si="0"/>
        <v>516859</v>
      </c>
    </row>
    <row r="12" spans="1:6" ht="17.25" customHeight="1">
      <c r="A12" s="14"/>
      <c r="B12" s="838"/>
      <c r="C12" s="530" t="s">
        <v>99</v>
      </c>
      <c r="D12" s="531">
        <v>5504</v>
      </c>
      <c r="E12" s="526">
        <v>0</v>
      </c>
      <c r="F12" s="522">
        <f t="shared" si="0"/>
        <v>5504</v>
      </c>
    </row>
    <row r="13" spans="1:6" ht="14.25">
      <c r="A13" s="14"/>
      <c r="B13" s="838"/>
      <c r="C13" s="532" t="s">
        <v>102</v>
      </c>
      <c r="D13" s="531">
        <v>0</v>
      </c>
      <c r="E13" s="526">
        <v>0</v>
      </c>
      <c r="F13" s="522">
        <f t="shared" si="0"/>
        <v>0</v>
      </c>
    </row>
    <row r="14" spans="1:6" ht="14.25">
      <c r="A14" s="14"/>
      <c r="B14" s="838"/>
      <c r="C14" s="532" t="s">
        <v>190</v>
      </c>
      <c r="D14" s="526">
        <v>0</v>
      </c>
      <c r="E14" s="533">
        <v>0</v>
      </c>
      <c r="F14" s="522">
        <f t="shared" si="0"/>
        <v>0</v>
      </c>
    </row>
    <row r="15" spans="1:6" ht="14.25">
      <c r="A15" s="14"/>
      <c r="B15" s="838"/>
      <c r="C15" s="532" t="s">
        <v>191</v>
      </c>
      <c r="D15" s="526">
        <v>171288</v>
      </c>
      <c r="E15" s="533">
        <v>0</v>
      </c>
      <c r="F15" s="522">
        <f t="shared" si="0"/>
        <v>171288</v>
      </c>
    </row>
    <row r="16" spans="1:6" ht="14.25">
      <c r="A16" s="14"/>
      <c r="B16" s="838"/>
      <c r="C16" s="525" t="s">
        <v>188</v>
      </c>
      <c r="D16" s="526">
        <v>290441</v>
      </c>
      <c r="E16" s="533">
        <v>0</v>
      </c>
      <c r="F16" s="522">
        <f t="shared" si="0"/>
        <v>290441</v>
      </c>
    </row>
    <row r="17" spans="1:6" ht="25.5">
      <c r="A17" s="14"/>
      <c r="B17" s="838"/>
      <c r="C17" s="525" t="s">
        <v>239</v>
      </c>
      <c r="D17" s="526">
        <v>49626</v>
      </c>
      <c r="E17" s="533">
        <v>0</v>
      </c>
      <c r="F17" s="522">
        <f t="shared" si="0"/>
        <v>49626</v>
      </c>
    </row>
    <row r="18" spans="1:6" ht="14.25">
      <c r="A18" s="14"/>
      <c r="B18" s="838"/>
      <c r="C18" s="534" t="s">
        <v>197</v>
      </c>
      <c r="D18" s="535">
        <f>D19+D20</f>
        <v>24578</v>
      </c>
      <c r="E18" s="535">
        <f>E19+E20</f>
        <v>0</v>
      </c>
      <c r="F18" s="522">
        <f t="shared" si="0"/>
        <v>24578</v>
      </c>
    </row>
    <row r="19" spans="1:6" ht="14.25">
      <c r="A19" s="14"/>
      <c r="B19" s="838"/>
      <c r="C19" s="525" t="s">
        <v>188</v>
      </c>
      <c r="D19" s="531">
        <v>19353</v>
      </c>
      <c r="E19" s="526">
        <v>0</v>
      </c>
      <c r="F19" s="522">
        <f t="shared" si="0"/>
        <v>19353</v>
      </c>
    </row>
    <row r="20" spans="1:6" ht="25.5">
      <c r="A20" s="14"/>
      <c r="B20" s="838"/>
      <c r="C20" s="525" t="s">
        <v>239</v>
      </c>
      <c r="D20" s="531">
        <v>5225</v>
      </c>
      <c r="E20" s="526">
        <v>0</v>
      </c>
      <c r="F20" s="522">
        <f t="shared" si="0"/>
        <v>5225</v>
      </c>
    </row>
    <row r="21" spans="1:6" ht="14.25">
      <c r="A21" s="14"/>
      <c r="B21" s="838"/>
      <c r="C21" s="534" t="s">
        <v>192</v>
      </c>
      <c r="D21" s="535">
        <f>D22+D24</f>
        <v>13790</v>
      </c>
      <c r="E21" s="536">
        <f>E22+E24</f>
        <v>0</v>
      </c>
      <c r="F21" s="522">
        <f t="shared" si="0"/>
        <v>13790</v>
      </c>
    </row>
    <row r="22" spans="1:6" ht="41.25" customHeight="1">
      <c r="A22" s="14"/>
      <c r="B22" s="838"/>
      <c r="C22" s="530" t="s">
        <v>193</v>
      </c>
      <c r="D22" s="531">
        <v>10858</v>
      </c>
      <c r="E22" s="526">
        <v>0</v>
      </c>
      <c r="F22" s="522">
        <f t="shared" si="0"/>
        <v>10858</v>
      </c>
    </row>
    <row r="23" spans="1:6" ht="14.25" hidden="1">
      <c r="A23" s="14"/>
      <c r="B23" s="838"/>
      <c r="C23" s="521" t="s">
        <v>194</v>
      </c>
      <c r="D23" s="537"/>
      <c r="E23" s="537"/>
      <c r="F23" s="522">
        <f t="shared" si="0"/>
        <v>0</v>
      </c>
    </row>
    <row r="24" spans="1:6" ht="25.5">
      <c r="A24" s="14"/>
      <c r="B24" s="404"/>
      <c r="C24" s="525" t="s">
        <v>239</v>
      </c>
      <c r="D24" s="526">
        <v>2932</v>
      </c>
      <c r="E24" s="526">
        <v>0</v>
      </c>
      <c r="F24" s="522">
        <f t="shared" si="0"/>
        <v>2932</v>
      </c>
    </row>
    <row r="25" spans="3:6" ht="12.75">
      <c r="C25" s="379" t="s">
        <v>195</v>
      </c>
      <c r="D25" s="379">
        <f>D26+D27</f>
        <v>44900</v>
      </c>
      <c r="E25" s="379">
        <f>E26+E27</f>
        <v>0</v>
      </c>
      <c r="F25" s="522">
        <f t="shared" si="0"/>
        <v>44900</v>
      </c>
    </row>
    <row r="26" spans="3:6" ht="15.75" customHeight="1">
      <c r="C26" s="525" t="s">
        <v>188</v>
      </c>
      <c r="D26" s="392">
        <v>35354</v>
      </c>
      <c r="E26" s="392">
        <v>0</v>
      </c>
      <c r="F26" s="522">
        <f t="shared" si="0"/>
        <v>35354</v>
      </c>
    </row>
    <row r="27" spans="3:6" ht="25.5">
      <c r="C27" s="525" t="s">
        <v>239</v>
      </c>
      <c r="D27" s="392">
        <v>9546</v>
      </c>
      <c r="E27" s="392">
        <v>0</v>
      </c>
      <c r="F27" s="522">
        <f t="shared" si="0"/>
        <v>9546</v>
      </c>
    </row>
    <row r="28" spans="3:6" ht="25.5">
      <c r="C28" s="380" t="s">
        <v>196</v>
      </c>
      <c r="D28" s="379">
        <f>D29+D30</f>
        <v>243106</v>
      </c>
      <c r="E28" s="379">
        <f>E29+E30</f>
        <v>0</v>
      </c>
      <c r="F28" s="522">
        <f t="shared" si="0"/>
        <v>243106</v>
      </c>
    </row>
    <row r="29" spans="3:6" ht="12.75">
      <c r="C29" s="525" t="s">
        <v>188</v>
      </c>
      <c r="D29" s="392">
        <v>223227</v>
      </c>
      <c r="E29" s="392">
        <v>0</v>
      </c>
      <c r="F29" s="522">
        <f t="shared" si="0"/>
        <v>223227</v>
      </c>
    </row>
    <row r="30" spans="3:6" ht="25.5">
      <c r="C30" s="525" t="s">
        <v>239</v>
      </c>
      <c r="D30" s="392">
        <v>19879</v>
      </c>
      <c r="E30" s="392">
        <v>0</v>
      </c>
      <c r="F30" s="522">
        <f t="shared" si="0"/>
        <v>19879</v>
      </c>
    </row>
    <row r="31" spans="3:6" ht="25.5">
      <c r="C31" s="380" t="s">
        <v>180</v>
      </c>
      <c r="D31" s="379">
        <f>D32+D33</f>
        <v>367900</v>
      </c>
      <c r="E31" s="379">
        <f>E32+E33</f>
        <v>0</v>
      </c>
      <c r="F31" s="522">
        <f t="shared" si="0"/>
        <v>367900</v>
      </c>
    </row>
    <row r="32" spans="3:6" ht="20.25" customHeight="1">
      <c r="C32" s="525" t="s">
        <v>188</v>
      </c>
      <c r="D32" s="392">
        <v>289685</v>
      </c>
      <c r="E32" s="392">
        <v>0</v>
      </c>
      <c r="F32" s="522">
        <f t="shared" si="0"/>
        <v>289685</v>
      </c>
    </row>
    <row r="33" spans="3:6" ht="25.5">
      <c r="C33" s="525" t="s">
        <v>239</v>
      </c>
      <c r="D33" s="392">
        <v>78215</v>
      </c>
      <c r="E33" s="392">
        <v>0</v>
      </c>
      <c r="F33" s="522">
        <f t="shared" si="0"/>
        <v>78215</v>
      </c>
    </row>
    <row r="34" spans="3:6" ht="12.75">
      <c r="C34" s="449" t="s">
        <v>268</v>
      </c>
      <c r="D34" s="449">
        <f>D35+D36</f>
        <v>339704</v>
      </c>
      <c r="E34" s="449">
        <f>E35+E36</f>
        <v>0</v>
      </c>
      <c r="F34" s="522">
        <f t="shared" si="0"/>
        <v>339704</v>
      </c>
    </row>
    <row r="35" spans="3:6" ht="17.25" customHeight="1">
      <c r="C35" s="525" t="s">
        <v>188</v>
      </c>
      <c r="D35" s="392">
        <v>267483</v>
      </c>
      <c r="E35" s="392">
        <v>0</v>
      </c>
      <c r="F35" s="522">
        <f t="shared" si="0"/>
        <v>267483</v>
      </c>
    </row>
    <row r="36" spans="3:6" ht="25.5">
      <c r="C36" s="525" t="s">
        <v>239</v>
      </c>
      <c r="D36" s="392">
        <v>72221</v>
      </c>
      <c r="E36" s="392">
        <v>0</v>
      </c>
      <c r="F36" s="522">
        <f t="shared" si="0"/>
        <v>72221</v>
      </c>
    </row>
    <row r="37" spans="3:6" ht="12.75">
      <c r="C37" s="534" t="s">
        <v>269</v>
      </c>
      <c r="D37" s="535">
        <f>D38+D39</f>
        <v>61380</v>
      </c>
      <c r="E37" s="535">
        <f>E38+E39</f>
        <v>0</v>
      </c>
      <c r="F37" s="522">
        <f t="shared" si="0"/>
        <v>61380</v>
      </c>
    </row>
    <row r="38" spans="3:6" ht="15.75" customHeight="1">
      <c r="C38" s="525" t="s">
        <v>188</v>
      </c>
      <c r="D38" s="531">
        <v>48331</v>
      </c>
      <c r="E38" s="526">
        <v>0</v>
      </c>
      <c r="F38" s="522">
        <f t="shared" si="0"/>
        <v>48331</v>
      </c>
    </row>
    <row r="39" spans="3:6" ht="25.5">
      <c r="C39" s="525" t="s">
        <v>239</v>
      </c>
      <c r="D39" s="531">
        <v>13049</v>
      </c>
      <c r="E39" s="526">
        <v>0</v>
      </c>
      <c r="F39" s="522">
        <f t="shared" si="0"/>
        <v>13049</v>
      </c>
    </row>
    <row r="40" spans="3:6" ht="12.75">
      <c r="C40" s="600" t="s">
        <v>168</v>
      </c>
      <c r="D40" s="522">
        <f>D7</f>
        <v>2908771</v>
      </c>
      <c r="E40" s="522">
        <f>E7</f>
        <v>0</v>
      </c>
      <c r="F40" s="522">
        <f>F7</f>
        <v>2908771</v>
      </c>
    </row>
  </sheetData>
  <sheetProtection/>
  <mergeCells count="5">
    <mergeCell ref="A1:F1"/>
    <mergeCell ref="B2:F2"/>
    <mergeCell ref="B3:F3"/>
    <mergeCell ref="C4:F4"/>
    <mergeCell ref="B6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 Kunfehértó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Kállay István</dc:creator>
  <cp:keywords/>
  <dc:description/>
  <cp:lastModifiedBy>PolgHiv</cp:lastModifiedBy>
  <cp:lastPrinted>2017-04-26T07:27:43Z</cp:lastPrinted>
  <dcterms:created xsi:type="dcterms:W3CDTF">2003-08-12T11:54:32Z</dcterms:created>
  <dcterms:modified xsi:type="dcterms:W3CDTF">2017-04-26T07:28:38Z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327739797</vt:i4>
  </property>
  <property fmtid="{D5CDD505-2E9C-101B-9397-08002B2CF9AE}" pid="3" name="_EmailSubject">
    <vt:lpwstr/>
  </property>
  <property fmtid="{D5CDD505-2E9C-101B-9397-08002B2CF9AE}" pid="4" name="_AuthorEmail">
    <vt:lpwstr>lacig@emitelnet.hu</vt:lpwstr>
  </property>
  <property fmtid="{D5CDD505-2E9C-101B-9397-08002B2CF9AE}" pid="5" name="_AuthorEmailDisplayName">
    <vt:lpwstr>Gömzsik László</vt:lpwstr>
  </property>
  <property fmtid="{D5CDD505-2E9C-101B-9397-08002B2CF9AE}" pid="6" name="_ReviewingToolsShownOnce">
    <vt:lpwstr/>
  </property>
</Properties>
</file>